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owy\Desktop\"/>
    </mc:Choice>
  </mc:AlternateContent>
  <bookViews>
    <workbookView xWindow="0" yWindow="0" windowWidth="17970" windowHeight="6120"/>
  </bookViews>
  <sheets>
    <sheet name="Inventory Tracker" sheetId="1" r:id="rId1"/>
    <sheet name="Shopping List" sheetId="3" r:id="rId2"/>
    <sheet name="STORE LIST" sheetId="2" r:id="rId3"/>
  </sheets>
  <definedNames>
    <definedName name="STORES" comment="List of available stores.">'STORE LIST'!$A$1:$A$10</definedName>
  </definedName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42" i="1" l="1"/>
  <c r="B1" i="3"/>
  <c r="G44" i="1"/>
  <c r="D5"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8" i="1"/>
  <c r="L16" i="1"/>
  <c r="L24" i="1"/>
  <c r="L27" i="1"/>
  <c r="L29" i="1"/>
  <c r="L30" i="1"/>
  <c r="L31" i="1"/>
  <c r="L32" i="1"/>
  <c r="L33" i="1"/>
  <c r="L34" i="1"/>
  <c r="L35" i="1"/>
  <c r="L36" i="1"/>
  <c r="L40" i="1"/>
  <c r="L41" i="1"/>
  <c r="E9" i="1"/>
  <c r="H9" i="1"/>
  <c r="E8" i="1"/>
  <c r="E4" i="3"/>
  <c r="E10" i="1"/>
  <c r="E15" i="1"/>
  <c r="E14" i="1"/>
  <c r="E40" i="1"/>
  <c r="E36" i="1"/>
  <c r="E32" i="1"/>
  <c r="E28" i="1"/>
  <c r="E24" i="1"/>
  <c r="E20" i="1"/>
  <c r="E16" i="1"/>
  <c r="E12" i="1"/>
  <c r="E39" i="1"/>
  <c r="E35" i="1"/>
  <c r="E31" i="1"/>
  <c r="E27" i="1"/>
  <c r="E23" i="1"/>
  <c r="E19" i="1"/>
  <c r="E11" i="1"/>
  <c r="E42" i="1"/>
  <c r="E38" i="1"/>
  <c r="H38" i="1"/>
  <c r="E34" i="1"/>
  <c r="E30" i="1"/>
  <c r="E26" i="1"/>
  <c r="E22" i="1"/>
  <c r="E18" i="1"/>
  <c r="E41" i="1"/>
  <c r="E37" i="1"/>
  <c r="E33" i="1"/>
  <c r="E29" i="1"/>
  <c r="E25" i="1"/>
  <c r="E21" i="1"/>
  <c r="E17" i="1"/>
  <c r="E13" i="1"/>
  <c r="B5" i="3"/>
  <c r="C5" i="3"/>
  <c r="D5" i="3"/>
  <c r="E5" i="3"/>
  <c r="D17" i="3"/>
  <c r="E17" i="3"/>
  <c r="D33" i="3"/>
  <c r="E33" i="3"/>
  <c r="D22" i="3"/>
  <c r="E22" i="3"/>
  <c r="D38" i="3"/>
  <c r="E38" i="3"/>
  <c r="D23" i="3"/>
  <c r="E23" i="3"/>
  <c r="D8" i="3"/>
  <c r="E8" i="3"/>
  <c r="D24" i="3"/>
  <c r="E24" i="3"/>
  <c r="D10" i="3"/>
  <c r="E10" i="3"/>
  <c r="D21" i="3"/>
  <c r="E21" i="3"/>
  <c r="D37" i="3"/>
  <c r="E37" i="3"/>
  <c r="D26" i="3"/>
  <c r="E26" i="3"/>
  <c r="D7" i="3"/>
  <c r="E7" i="3"/>
  <c r="D27" i="3"/>
  <c r="E27" i="3"/>
  <c r="D12" i="3"/>
  <c r="E12" i="3"/>
  <c r="D28" i="3"/>
  <c r="E28" i="3"/>
  <c r="D11" i="3"/>
  <c r="E11" i="3"/>
  <c r="D9" i="3"/>
  <c r="E9" i="3"/>
  <c r="D25" i="3"/>
  <c r="E25" i="3"/>
  <c r="D14" i="3"/>
  <c r="E14" i="3"/>
  <c r="D30" i="3"/>
  <c r="E30" i="3"/>
  <c r="D15" i="3"/>
  <c r="E15" i="3"/>
  <c r="D31" i="3"/>
  <c r="E31" i="3"/>
  <c r="D16" i="3"/>
  <c r="E16" i="3"/>
  <c r="D32" i="3"/>
  <c r="E32" i="3"/>
  <c r="D6" i="3"/>
  <c r="E6" i="3"/>
  <c r="D13" i="3"/>
  <c r="E13" i="3"/>
  <c r="D29" i="3"/>
  <c r="E29" i="3"/>
  <c r="D18" i="3"/>
  <c r="E18" i="3"/>
  <c r="D34" i="3"/>
  <c r="E34" i="3"/>
  <c r="D19" i="3"/>
  <c r="E19" i="3"/>
  <c r="D35" i="3"/>
  <c r="E35" i="3"/>
  <c r="D20" i="3"/>
  <c r="E20" i="3"/>
  <c r="D36" i="3"/>
  <c r="E36" i="3"/>
  <c r="B33" i="3"/>
  <c r="C33" i="3"/>
  <c r="B21" i="3"/>
  <c r="C21" i="3"/>
  <c r="B37" i="3"/>
  <c r="C37" i="3"/>
  <c r="B9" i="3"/>
  <c r="C9" i="3"/>
  <c r="B25" i="3"/>
  <c r="C25" i="3"/>
  <c r="B14" i="3"/>
  <c r="C14" i="3"/>
  <c r="B30" i="3"/>
  <c r="C30" i="3"/>
  <c r="B15" i="3"/>
  <c r="C15" i="3"/>
  <c r="B31" i="3"/>
  <c r="C31" i="3"/>
  <c r="B16" i="3"/>
  <c r="C16" i="3"/>
  <c r="B32" i="3"/>
  <c r="C32" i="3"/>
  <c r="B6" i="3"/>
  <c r="C6" i="3"/>
  <c r="B13" i="3"/>
  <c r="C13" i="3"/>
  <c r="B29" i="3"/>
  <c r="C29" i="3"/>
  <c r="B18" i="3"/>
  <c r="C18" i="3"/>
  <c r="B34" i="3"/>
  <c r="C34" i="3"/>
  <c r="B19" i="3"/>
  <c r="C19" i="3"/>
  <c r="B35" i="3"/>
  <c r="C35" i="3"/>
  <c r="B20" i="3"/>
  <c r="C20" i="3"/>
  <c r="B36" i="3"/>
  <c r="C36" i="3"/>
  <c r="B17" i="3"/>
  <c r="C17" i="3"/>
  <c r="B38" i="3"/>
  <c r="C38" i="3"/>
  <c r="B23" i="3"/>
  <c r="C23" i="3"/>
  <c r="B8" i="3"/>
  <c r="C8" i="3"/>
  <c r="B24" i="3"/>
  <c r="C24" i="3"/>
  <c r="B10" i="3"/>
  <c r="C10" i="3"/>
  <c r="B22" i="3"/>
  <c r="C22" i="3"/>
  <c r="B26" i="3"/>
  <c r="C26" i="3"/>
  <c r="B7" i="3"/>
  <c r="C7" i="3"/>
  <c r="B27" i="3"/>
  <c r="C27" i="3"/>
  <c r="B12" i="3"/>
  <c r="C12" i="3"/>
  <c r="B28" i="3"/>
  <c r="C28" i="3"/>
  <c r="B11" i="3"/>
  <c r="C11" i="3"/>
  <c r="D4" i="3"/>
  <c r="B4" i="3"/>
  <c r="C4" i="3"/>
  <c r="H41" i="1"/>
  <c r="H34" i="1"/>
  <c r="H35" i="1"/>
  <c r="H36" i="1"/>
  <c r="H33" i="1"/>
  <c r="H39" i="1"/>
  <c r="H40" i="1"/>
  <c r="H37" i="1"/>
  <c r="H42" i="1"/>
  <c r="H17" i="1"/>
  <c r="H22" i="1"/>
  <c r="H23" i="1"/>
  <c r="H24" i="1"/>
  <c r="H21" i="1"/>
  <c r="H26" i="1"/>
  <c r="H27" i="1"/>
  <c r="H12" i="1"/>
  <c r="H28" i="1"/>
  <c r="H14" i="1"/>
  <c r="H25" i="1"/>
  <c r="H30" i="1"/>
  <c r="H11" i="1"/>
  <c r="H31" i="1"/>
  <c r="H16" i="1"/>
  <c r="H32" i="1"/>
  <c r="H15" i="1"/>
  <c r="H13" i="1"/>
  <c r="H29" i="1"/>
  <c r="H18" i="1"/>
  <c r="H19" i="1"/>
  <c r="H20" i="1"/>
  <c r="H10" i="1"/>
  <c r="H8" i="1"/>
  <c r="G45" i="1"/>
  <c r="J45" i="1"/>
</calcChain>
</file>

<file path=xl/sharedStrings.xml><?xml version="1.0" encoding="utf-8"?>
<sst xmlns="http://schemas.openxmlformats.org/spreadsheetml/2006/main" count="157" uniqueCount="114">
  <si>
    <t>Item Name</t>
  </si>
  <si>
    <t>Quanity on Hand</t>
  </si>
  <si>
    <t>Quantity to Buy Next Trip</t>
  </si>
  <si>
    <t>Shampoo</t>
  </si>
  <si>
    <t>Dandruff Shampoo</t>
  </si>
  <si>
    <t>Conditioner</t>
  </si>
  <si>
    <t>Body Wash</t>
  </si>
  <si>
    <t>Bar Soap</t>
  </si>
  <si>
    <t>Hand Soap</t>
  </si>
  <si>
    <t>Razor Blades</t>
  </si>
  <si>
    <t>Shaving Cream</t>
  </si>
  <si>
    <t>Feminine Products</t>
  </si>
  <si>
    <t>Women's Deodorant</t>
  </si>
  <si>
    <t>Men's Deodorant</t>
  </si>
  <si>
    <t>Toothpaste</t>
  </si>
  <si>
    <t>Toothbrushes</t>
  </si>
  <si>
    <t>Floss</t>
  </si>
  <si>
    <t>Lotion</t>
  </si>
  <si>
    <t>Excema Cream</t>
  </si>
  <si>
    <t>Hydrocortizone Cream</t>
  </si>
  <si>
    <t>Diapers</t>
  </si>
  <si>
    <t>Wipes</t>
  </si>
  <si>
    <t>Baby Wash</t>
  </si>
  <si>
    <t>Lightbulbs</t>
  </si>
  <si>
    <t>Laundry Detergent</t>
  </si>
  <si>
    <t>Dishwasher Detergent</t>
  </si>
  <si>
    <t>Dish Soap</t>
  </si>
  <si>
    <t>Air Filters</t>
  </si>
  <si>
    <t>Vacuum Bags</t>
  </si>
  <si>
    <t>All Purpose Cleaner</t>
  </si>
  <si>
    <t>Toilet Paper</t>
  </si>
  <si>
    <t>Paper Towels</t>
  </si>
  <si>
    <t>Tissues</t>
  </si>
  <si>
    <t>Chapsticks</t>
  </si>
  <si>
    <t>Pens</t>
  </si>
  <si>
    <t>Cat Food</t>
  </si>
  <si>
    <t>Cat Litter</t>
  </si>
  <si>
    <t>Trash Bags</t>
  </si>
  <si>
    <t>Cost for Next Trip</t>
  </si>
  <si>
    <t>Weeks Until Depleted</t>
  </si>
  <si>
    <t>Minimum Stock Amount</t>
  </si>
  <si>
    <t>Units</t>
  </si>
  <si>
    <t>Use Rate in Weeks</t>
  </si>
  <si>
    <t>Costco</t>
  </si>
  <si>
    <t>Current Date:</t>
  </si>
  <si>
    <t>Next Shopping Trip Date:</t>
  </si>
  <si>
    <t>Maximum Stock Amount</t>
  </si>
  <si>
    <t>Max Stock Multiplier:</t>
  </si>
  <si>
    <t>Wegmans</t>
  </si>
  <si>
    <t>Bottle</t>
  </si>
  <si>
    <t>Bar</t>
  </si>
  <si>
    <t>4 Pack</t>
  </si>
  <si>
    <t>Box</t>
  </si>
  <si>
    <t>Stick</t>
  </si>
  <si>
    <t>Tube</t>
  </si>
  <si>
    <t>Each</t>
  </si>
  <si>
    <t>Pack of 4</t>
  </si>
  <si>
    <t>Pack of 3</t>
  </si>
  <si>
    <t>Box of 50</t>
  </si>
  <si>
    <t>SHOPPING TRIP TOTAL COST</t>
  </si>
  <si>
    <t>Unit Price</t>
  </si>
  <si>
    <t>Aldi</t>
  </si>
  <si>
    <t>Price Right</t>
  </si>
  <si>
    <t>Giant</t>
  </si>
  <si>
    <t>Shopper's</t>
  </si>
  <si>
    <t>Food Lion</t>
  </si>
  <si>
    <t>Walmart</t>
  </si>
  <si>
    <t>Target</t>
  </si>
  <si>
    <t>ENTER STORES AVAILABLE IN THE SPACES ABOVE, DELETE STORES AS NEEDED</t>
  </si>
  <si>
    <t>SHOPPING LIST</t>
  </si>
  <si>
    <t>ITEM</t>
  </si>
  <si>
    <t>UNIT</t>
  </si>
  <si>
    <t>QUANTITY</t>
  </si>
  <si>
    <t>STORE</t>
  </si>
  <si>
    <t>BUDGETED FUNDS:</t>
  </si>
  <si>
    <t>UNDER BUDGET?</t>
  </si>
  <si>
    <t>The Busy Budgeter Stockroom Inventory Tracker</t>
  </si>
  <si>
    <t>COLOR KEY:</t>
  </si>
  <si>
    <t>=Low or borderline condition.</t>
  </si>
  <si>
    <t>=Input your data in these blocks.</t>
  </si>
  <si>
    <t>=Automatic current date.</t>
  </si>
  <si>
    <t>Instructions for use:</t>
  </si>
  <si>
    <r>
      <rPr>
        <b/>
        <sz val="11"/>
        <color theme="1"/>
        <rFont val="Calibri"/>
        <family val="2"/>
        <scheme val="minor"/>
      </rPr>
      <t xml:space="preserve">1. </t>
    </r>
    <r>
      <rPr>
        <sz val="11"/>
        <color theme="1"/>
        <rFont val="Calibri"/>
        <family val="2"/>
        <scheme val="minor"/>
      </rPr>
      <t>Go to STORE LIST sheet and input your local store names in the provided blocks. Remove any names that are not necessary.</t>
    </r>
  </si>
  <si>
    <r>
      <rPr>
        <b/>
        <sz val="11"/>
        <color theme="1"/>
        <rFont val="Calibri"/>
        <family val="2"/>
        <scheme val="minor"/>
      </rPr>
      <t>3.</t>
    </r>
    <r>
      <rPr>
        <sz val="11"/>
        <color theme="1"/>
        <rFont val="Calibri"/>
        <family val="2"/>
        <scheme val="minor"/>
      </rPr>
      <t xml:space="preserve"> Enter units of measurement into Units column of this sheet. This unit is whatever it means to you, and in the amounts you normally buy the items. It is this unit which you will base your use rate and price per unit on. </t>
    </r>
    <r>
      <rPr>
        <i/>
        <sz val="11"/>
        <color theme="1"/>
        <rFont val="Calibri"/>
        <family val="2"/>
        <scheme val="minor"/>
      </rPr>
      <t>Ex: Box of 110, or 12 oz., or Pack of 6</t>
    </r>
    <r>
      <rPr>
        <sz val="11"/>
        <color theme="1"/>
        <rFont val="Calibri"/>
        <family val="2"/>
        <scheme val="minor"/>
      </rPr>
      <t xml:space="preserve"> </t>
    </r>
  </si>
  <si>
    <r>
      <rPr>
        <b/>
        <sz val="11"/>
        <color theme="1"/>
        <rFont val="Calibri"/>
        <family val="2"/>
        <scheme val="minor"/>
      </rPr>
      <t xml:space="preserve">2. </t>
    </r>
    <r>
      <rPr>
        <sz val="11"/>
        <color theme="1"/>
        <rFont val="Calibri"/>
        <family val="2"/>
        <scheme val="minor"/>
      </rPr>
      <t>Enter item names in left hand column of this sheet.</t>
    </r>
  </si>
  <si>
    <r>
      <rPr>
        <b/>
        <sz val="11"/>
        <color theme="1"/>
        <rFont val="Calibri"/>
        <family val="2"/>
        <scheme val="minor"/>
      </rPr>
      <t>5.</t>
    </r>
    <r>
      <rPr>
        <sz val="11"/>
        <color theme="1"/>
        <rFont val="Calibri"/>
        <family val="2"/>
        <scheme val="minor"/>
      </rPr>
      <t xml:space="preserve"> Research the best price per unit from each store in your list. Use the drop down box in the Best Price At: column on this sheet to reflect that store and enter the price per unit in the next column.</t>
    </r>
  </si>
  <si>
    <r>
      <rPr>
        <b/>
        <sz val="11"/>
        <color theme="1"/>
        <rFont val="Calibri"/>
        <family val="2"/>
        <scheme val="minor"/>
      </rPr>
      <t>4.</t>
    </r>
    <r>
      <rPr>
        <sz val="11"/>
        <color theme="1"/>
        <rFont val="Calibri"/>
        <family val="2"/>
        <scheme val="minor"/>
      </rPr>
      <t xml:space="preserve"> Conduct an inventory of the current items in your stock room and enter those values in the Current Inventory column.</t>
    </r>
  </si>
  <si>
    <r>
      <rPr>
        <b/>
        <sz val="11"/>
        <color theme="1"/>
        <rFont val="Calibri"/>
        <family val="2"/>
        <scheme val="minor"/>
      </rPr>
      <t>6.</t>
    </r>
    <r>
      <rPr>
        <sz val="11"/>
        <color theme="1"/>
        <rFont val="Calibri"/>
        <family val="2"/>
        <scheme val="minor"/>
      </rPr>
      <t xml:space="preserve"> Determine how often you use each unit of an item in your home. For example if you use 1 box of Tissues every 12 weeks, then enter 12 in the corresponding row. If you use 2 Boxes of Toilet Paper every week, and your unit of measurement is 1 box, then enter 0.5, which stands for half of one week.</t>
    </r>
  </si>
  <si>
    <r>
      <rPr>
        <b/>
        <sz val="11"/>
        <color theme="1"/>
        <rFont val="Calibri"/>
        <family val="2"/>
        <scheme val="minor"/>
      </rPr>
      <t xml:space="preserve">7. </t>
    </r>
    <r>
      <rPr>
        <sz val="11"/>
        <color theme="1"/>
        <rFont val="Calibri"/>
        <family val="2"/>
        <scheme val="minor"/>
      </rPr>
      <t>Enter the minimum number of each item that you want to keep on hand.</t>
    </r>
  </si>
  <si>
    <r>
      <rPr>
        <b/>
        <sz val="11"/>
        <color theme="1"/>
        <rFont val="Calibri"/>
        <family val="2"/>
        <scheme val="minor"/>
      </rPr>
      <t>8.</t>
    </r>
    <r>
      <rPr>
        <sz val="11"/>
        <color theme="1"/>
        <rFont val="Calibri"/>
        <family val="2"/>
        <scheme val="minor"/>
      </rPr>
      <t xml:space="preserve"> Enter the multiplier by which to calculate your maximum stock to have on hand. For example: If you want to keep at least 2 times the minimum stock level on hand then enter 2 in this block. (Alternatively, you can manually enter amounts for each item in the column directly below the multiplier.)</t>
    </r>
  </si>
  <si>
    <r>
      <rPr>
        <b/>
        <sz val="11"/>
        <color theme="1"/>
        <rFont val="Calibri"/>
        <family val="2"/>
        <scheme val="minor"/>
      </rPr>
      <t>9.</t>
    </r>
    <r>
      <rPr>
        <sz val="11"/>
        <color theme="1"/>
        <rFont val="Calibri"/>
        <family val="2"/>
        <scheme val="minor"/>
      </rPr>
      <t xml:space="preserve"> At the top of the tracker, you can enter your proposed date for shopping and the tracker will determine how much you will need to buy by that time, what the estimated total cost will be and which stores you will need to visit. If an item is not needed, that cell will appear empty.</t>
    </r>
  </si>
  <si>
    <r>
      <rPr>
        <b/>
        <sz val="11"/>
        <color theme="1"/>
        <rFont val="Calibri"/>
        <family val="2"/>
        <scheme val="minor"/>
      </rPr>
      <t>10.</t>
    </r>
    <r>
      <rPr>
        <sz val="11"/>
        <color theme="1"/>
        <rFont val="Calibri"/>
        <family val="2"/>
        <scheme val="minor"/>
      </rPr>
      <t xml:space="preserve"> A shopping list will be populated for printing on the sheet labeled "Shopping List".</t>
    </r>
  </si>
  <si>
    <r>
      <rPr>
        <b/>
        <sz val="11"/>
        <color theme="1"/>
        <rFont val="Calibri"/>
        <family val="2"/>
        <scheme val="minor"/>
      </rPr>
      <t>11.</t>
    </r>
    <r>
      <rPr>
        <sz val="11"/>
        <color theme="1"/>
        <rFont val="Calibri"/>
        <family val="2"/>
        <scheme val="minor"/>
      </rPr>
      <t xml:space="preserve"> You can track your budget to determine if you will be under or over by entering an amount in the BUDGETED FUNDS cell at the bottom of the tracker. The UNDER BUDGET cell will warn you if you are under or over budget.</t>
    </r>
  </si>
  <si>
    <t>See "Instructions for Use" Below</t>
  </si>
  <si>
    <t>Roll</t>
  </si>
  <si>
    <t xml:space="preserve"> kjv  cv                                                                                                                                                                                                                                                                                                                               v</t>
  </si>
  <si>
    <t>,</t>
  </si>
  <si>
    <t xml:space="preserve">24 oz </t>
  </si>
  <si>
    <t>64 oz</t>
  </si>
  <si>
    <t>32 oz</t>
  </si>
  <si>
    <t>10 oz</t>
  </si>
  <si>
    <t>7.5 oz</t>
  </si>
  <si>
    <t>140 yards</t>
  </si>
  <si>
    <t>1 oz</t>
  </si>
  <si>
    <t>162 oz</t>
  </si>
  <si>
    <t>20 Lbs</t>
  </si>
  <si>
    <t>28 oz</t>
  </si>
  <si>
    <t>33.9 oz</t>
  </si>
  <si>
    <t>Dollar Shave Club</t>
  </si>
  <si>
    <t>40 ct</t>
  </si>
  <si>
    <t>104 ct</t>
  </si>
  <si>
    <t>736 ct</t>
  </si>
  <si>
    <t>75 oz</t>
  </si>
  <si>
    <t>16 lb</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</si>
</sst>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
    <numFmt numFmtId="165" formatCode="m/d/yy;@"/>
  </numFmts>
  <fonts count="15" x14ac:knownFonts="1">
    <font>
      <sz val="11"/>
      <color theme="1"/>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theme="1"/>
      <name val="Calibri"/>
      <family val="2"/>
      <scheme val="minor"/>
    </font>
    <font>
      <b/>
      <sz val="11"/>
      <color rgb="FF006100"/>
      <name val="Calibri"/>
      <family val="2"/>
      <scheme val="minor"/>
    </font>
    <font>
      <b/>
      <sz val="11"/>
      <color rgb="FF3F3F76"/>
      <name val="Calibri"/>
      <family val="2"/>
      <scheme val="minor"/>
    </font>
    <font>
      <b/>
      <sz val="11"/>
      <color rgb="FF9C0006"/>
      <name val="Calibri"/>
      <family val="2"/>
      <scheme val="minor"/>
    </font>
    <font>
      <b/>
      <sz val="24"/>
      <color rgb="FF3F3F3F"/>
      <name val="Calibri"/>
      <family val="2"/>
      <scheme val="minor"/>
    </font>
    <font>
      <b/>
      <sz val="11"/>
      <name val="Calibri"/>
      <family val="2"/>
      <scheme val="minor"/>
    </font>
    <font>
      <sz val="11"/>
      <name val="Calibri"/>
      <family val="2"/>
      <scheme val="minor"/>
    </font>
    <font>
      <b/>
      <i/>
      <sz val="11"/>
      <color theme="1"/>
      <name val="Calibri"/>
      <family val="2"/>
      <scheme val="minor"/>
    </font>
    <font>
      <i/>
      <sz val="11"/>
      <color theme="1"/>
      <name val="Calibri"/>
      <family val="2"/>
      <scheme val="minor"/>
    </font>
    <font>
      <sz val="28"/>
      <color rgb="FFC00000"/>
      <name val="Calibri"/>
      <family val="2"/>
      <scheme val="minor"/>
    </font>
  </fonts>
  <fills count="7">
    <fill>
      <patternFill patternType="none"/>
    </fill>
    <fill>
      <patternFill patternType="gray125"/>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theme="0"/>
        <bgColor indexed="64"/>
      </patternFill>
    </fill>
  </fills>
  <borders count="28">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rgb="FF7F7F7F"/>
      </left>
      <right style="thin">
        <color rgb="FF7F7F7F"/>
      </right>
      <top/>
      <bottom style="thin">
        <color rgb="FF7F7F7F"/>
      </bottom>
      <diagonal/>
    </border>
    <border>
      <left style="thin">
        <color rgb="FF7F7F7F"/>
      </left>
      <right style="thin">
        <color rgb="FF7F7F7F"/>
      </right>
      <top style="medium">
        <color indexed="64"/>
      </top>
      <bottom style="medium">
        <color indexed="64"/>
      </bottom>
      <diagonal/>
    </border>
    <border>
      <left style="thin">
        <color rgb="FF7F7F7F"/>
      </left>
      <right style="thin">
        <color rgb="FF7F7F7F"/>
      </right>
      <top style="thin">
        <color rgb="FF7F7F7F"/>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rgb="FF3F3F3F"/>
      </left>
      <right style="thin">
        <color rgb="FF3F3F3F"/>
      </right>
      <top style="thin">
        <color rgb="FF3F3F3F"/>
      </top>
      <bottom/>
      <diagonal/>
    </border>
    <border>
      <left style="thin">
        <color rgb="FF3F3F3F"/>
      </left>
      <right style="thin">
        <color rgb="FF3F3F3F"/>
      </right>
      <top/>
      <bottom style="medium">
        <color indexed="64"/>
      </bottom>
      <diagonal/>
    </border>
    <border>
      <left style="thin">
        <color rgb="FF3F3F3F"/>
      </left>
      <right/>
      <top style="thin">
        <color rgb="FF3F3F3F"/>
      </top>
      <bottom/>
      <diagonal/>
    </border>
    <border>
      <left/>
      <right/>
      <top style="thin">
        <color rgb="FF3F3F3F"/>
      </top>
      <bottom/>
      <diagonal/>
    </border>
    <border>
      <left/>
      <right style="thin">
        <color rgb="FF3F3F3F"/>
      </right>
      <top style="thin">
        <color rgb="FF3F3F3F"/>
      </top>
      <bottom/>
      <diagonal/>
    </border>
    <border>
      <left style="thin">
        <color rgb="FF3F3F3F"/>
      </left>
      <right/>
      <top/>
      <bottom style="medium">
        <color indexed="64"/>
      </bottom>
      <diagonal/>
    </border>
    <border>
      <left/>
      <right style="thin">
        <color rgb="FF3F3F3F"/>
      </right>
      <top/>
      <bottom style="medium">
        <color indexed="64"/>
      </bottom>
      <diagonal/>
    </border>
    <border>
      <left/>
      <right style="thin">
        <color indexed="64"/>
      </right>
      <top style="medium">
        <color indexed="64"/>
      </top>
      <bottom style="medium">
        <color indexed="64"/>
      </bottom>
      <diagonal/>
    </border>
  </borders>
  <cellStyleXfs count="5">
    <xf numFmtId="0" fontId="0" fillId="0" borderId="0"/>
    <xf numFmtId="0" fontId="1" fillId="2" borderId="0" applyNumberFormat="0" applyBorder="0" applyAlignment="0" applyProtection="0"/>
    <xf numFmtId="0" fontId="2" fillId="3" borderId="0" applyNumberFormat="0" applyBorder="0" applyAlignment="0" applyProtection="0"/>
    <xf numFmtId="0" fontId="3" fillId="4" borderId="1" applyNumberFormat="0" applyAlignment="0" applyProtection="0"/>
    <xf numFmtId="0" fontId="4" fillId="5" borderId="2" applyNumberFormat="0" applyAlignment="0" applyProtection="0"/>
  </cellStyleXfs>
  <cellXfs count="84">
    <xf numFmtId="0" fontId="0" fillId="0" borderId="0" xfId="0"/>
    <xf numFmtId="0" fontId="5" fillId="0" borderId="0" xfId="0" applyFont="1"/>
    <xf numFmtId="0" fontId="0" fillId="0" borderId="0" xfId="0" applyAlignment="1">
      <alignment horizontal="center"/>
    </xf>
    <xf numFmtId="0" fontId="5" fillId="0" borderId="0" xfId="0" applyFont="1" applyAlignment="1">
      <alignment horizontal="center"/>
    </xf>
    <xf numFmtId="1" fontId="0" fillId="0" borderId="0" xfId="0" applyNumberFormat="1" applyAlignment="1">
      <alignment horizontal="center"/>
    </xf>
    <xf numFmtId="164" fontId="0" fillId="0" borderId="0" xfId="0" applyNumberFormat="1"/>
    <xf numFmtId="0" fontId="5" fillId="0" borderId="8" xfId="0" applyFont="1" applyBorder="1" applyAlignment="1">
      <alignment horizontal="center"/>
    </xf>
    <xf numFmtId="0" fontId="5" fillId="0" borderId="9" xfId="0" applyFont="1" applyBorder="1" applyAlignment="1">
      <alignment horizontal="center"/>
    </xf>
    <xf numFmtId="14" fontId="5" fillId="0" borderId="0" xfId="0" applyNumberFormat="1" applyFont="1" applyBorder="1" applyAlignment="1">
      <alignment horizontal="center"/>
    </xf>
    <xf numFmtId="4" fontId="0" fillId="0" borderId="0" xfId="0" applyNumberFormat="1"/>
    <xf numFmtId="0" fontId="0" fillId="0" borderId="0" xfId="0" applyFont="1"/>
    <xf numFmtId="0" fontId="0" fillId="0" borderId="7" xfId="0" applyBorder="1"/>
    <xf numFmtId="0" fontId="0" fillId="0" borderId="7" xfId="0" applyBorder="1" applyAlignment="1">
      <alignment horizontal="center"/>
    </xf>
    <xf numFmtId="0" fontId="1" fillId="2" borderId="0" xfId="1"/>
    <xf numFmtId="0" fontId="3" fillId="4" borderId="1" xfId="3"/>
    <xf numFmtId="0" fontId="0" fillId="0" borderId="12" xfId="0" applyBorder="1" applyAlignment="1">
      <alignment horizontal="center"/>
    </xf>
    <xf numFmtId="0" fontId="5" fillId="0" borderId="8" xfId="0" applyFont="1" applyBorder="1"/>
    <xf numFmtId="164" fontId="5" fillId="0" borderId="10" xfId="0" applyNumberFormat="1" applyFont="1" applyBorder="1"/>
    <xf numFmtId="0" fontId="5" fillId="0" borderId="10" xfId="0" applyFont="1" applyBorder="1" applyAlignment="1">
      <alignment horizontal="center"/>
    </xf>
    <xf numFmtId="14" fontId="6" fillId="2" borderId="3" xfId="1" applyNumberFormat="1" applyFont="1" applyBorder="1" applyAlignment="1">
      <alignment horizontal="center"/>
    </xf>
    <xf numFmtId="1" fontId="5" fillId="0" borderId="0" xfId="0" applyNumberFormat="1" applyFont="1"/>
    <xf numFmtId="1" fontId="5" fillId="0" borderId="0" xfId="0" applyNumberFormat="1" applyFont="1" applyBorder="1" applyAlignment="1">
      <alignment horizontal="center"/>
    </xf>
    <xf numFmtId="1" fontId="5" fillId="0" borderId="9" xfId="0" applyNumberFormat="1" applyFont="1" applyBorder="1" applyAlignment="1">
      <alignment horizontal="center"/>
    </xf>
    <xf numFmtId="0" fontId="5" fillId="0" borderId="4" xfId="0" applyFont="1" applyBorder="1"/>
    <xf numFmtId="0" fontId="0" fillId="0" borderId="12" xfId="0" applyBorder="1"/>
    <xf numFmtId="0" fontId="5" fillId="0" borderId="10" xfId="0" applyFont="1" applyBorder="1"/>
    <xf numFmtId="0" fontId="0" fillId="0" borderId="0" xfId="0" applyBorder="1"/>
    <xf numFmtId="0" fontId="2" fillId="3" borderId="0" xfId="2"/>
    <xf numFmtId="0" fontId="5" fillId="0" borderId="27" xfId="0" applyFont="1" applyBorder="1" applyAlignment="1">
      <alignment horizontal="center"/>
    </xf>
    <xf numFmtId="0" fontId="10" fillId="6" borderId="14" xfId="3" applyFont="1" applyFill="1" applyBorder="1" applyAlignment="1">
      <alignment horizontal="center"/>
    </xf>
    <xf numFmtId="164" fontId="10" fillId="6" borderId="14" xfId="3" applyNumberFormat="1" applyFont="1" applyFill="1" applyBorder="1"/>
    <xf numFmtId="0" fontId="11" fillId="0" borderId="12" xfId="0" applyFont="1" applyBorder="1" applyAlignment="1">
      <alignment horizontal="center"/>
    </xf>
    <xf numFmtId="1" fontId="11" fillId="0" borderId="12" xfId="0" applyNumberFormat="1" applyFont="1" applyBorder="1" applyAlignment="1">
      <alignment horizontal="center"/>
    </xf>
    <xf numFmtId="164" fontId="11" fillId="0" borderId="7" xfId="0" applyNumberFormat="1" applyFont="1" applyBorder="1"/>
    <xf numFmtId="0" fontId="11" fillId="0" borderId="7" xfId="0" applyFont="1" applyBorder="1" applyAlignment="1">
      <alignment horizontal="center"/>
    </xf>
    <xf numFmtId="1" fontId="11" fillId="0" borderId="7" xfId="0" applyNumberFormat="1" applyFont="1" applyBorder="1" applyAlignment="1">
      <alignment horizontal="center"/>
    </xf>
    <xf numFmtId="0" fontId="0" fillId="0" borderId="0" xfId="0" quotePrefix="1"/>
    <xf numFmtId="14" fontId="1" fillId="2" borderId="16" xfId="1" applyNumberFormat="1" applyBorder="1" applyAlignment="1"/>
    <xf numFmtId="14" fontId="1" fillId="2" borderId="17" xfId="1" applyNumberFormat="1" applyBorder="1" applyAlignment="1"/>
    <xf numFmtId="14" fontId="1" fillId="2" borderId="18" xfId="1" applyNumberFormat="1" applyBorder="1" applyAlignment="1"/>
    <xf numFmtId="0" fontId="10" fillId="0" borderId="0" xfId="0" applyFont="1" applyAlignment="1">
      <alignment horizontal="center"/>
    </xf>
    <xf numFmtId="0" fontId="10" fillId="0" borderId="11" xfId="0" applyFont="1" applyBorder="1" applyAlignment="1">
      <alignment horizontal="center"/>
    </xf>
    <xf numFmtId="0" fontId="0" fillId="0" borderId="3" xfId="0" applyBorder="1" applyAlignment="1">
      <alignment horizontal="center"/>
    </xf>
    <xf numFmtId="0" fontId="5" fillId="0" borderId="11" xfId="0" applyFont="1" applyBorder="1" applyAlignment="1">
      <alignment horizontal="center"/>
    </xf>
    <xf numFmtId="1" fontId="0" fillId="0" borderId="0" xfId="0" applyNumberFormat="1" applyFont="1" applyAlignment="1">
      <alignment horizontal="left"/>
    </xf>
    <xf numFmtId="0" fontId="0" fillId="0" borderId="0" xfId="0" applyFont="1" applyAlignment="1">
      <alignment horizontal="center"/>
    </xf>
    <xf numFmtId="164" fontId="0" fillId="0" borderId="0" xfId="0" applyNumberFormat="1" applyFont="1"/>
    <xf numFmtId="0" fontId="11" fillId="6" borderId="12" xfId="3" applyFont="1" applyFill="1" applyBorder="1" applyAlignment="1">
      <alignment horizontal="center"/>
    </xf>
    <xf numFmtId="0" fontId="11" fillId="6" borderId="7" xfId="3" applyFont="1" applyFill="1" applyBorder="1" applyAlignment="1">
      <alignment horizontal="center"/>
    </xf>
    <xf numFmtId="0" fontId="10" fillId="4" borderId="1" xfId="3" applyFont="1" applyProtection="1">
      <protection locked="0"/>
    </xf>
    <xf numFmtId="0" fontId="11" fillId="4" borderId="13" xfId="3" applyFont="1" applyBorder="1" applyProtection="1">
      <protection locked="0"/>
    </xf>
    <xf numFmtId="0" fontId="11" fillId="4" borderId="1" xfId="3" applyFont="1" applyProtection="1">
      <protection locked="0"/>
    </xf>
    <xf numFmtId="0" fontId="11" fillId="4" borderId="13" xfId="3" applyFont="1" applyBorder="1" applyAlignment="1" applyProtection="1">
      <alignment horizontal="center"/>
      <protection locked="0"/>
    </xf>
    <xf numFmtId="164" fontId="11" fillId="4" borderId="13" xfId="3" applyNumberFormat="1" applyFont="1" applyBorder="1" applyProtection="1">
      <protection locked="0"/>
    </xf>
    <xf numFmtId="0" fontId="11" fillId="4" borderId="1" xfId="3" applyFont="1" applyAlignment="1" applyProtection="1">
      <alignment horizontal="center"/>
      <protection locked="0"/>
    </xf>
    <xf numFmtId="164" fontId="11" fillId="4" borderId="1" xfId="3" applyNumberFormat="1" applyFont="1" applyProtection="1">
      <protection locked="0"/>
    </xf>
    <xf numFmtId="0" fontId="11" fillId="4" borderId="12" xfId="3" applyFont="1" applyBorder="1" applyAlignment="1" applyProtection="1">
      <alignment horizontal="center"/>
      <protection locked="0"/>
    </xf>
    <xf numFmtId="0" fontId="11" fillId="4" borderId="7" xfId="3" applyFont="1" applyBorder="1" applyAlignment="1" applyProtection="1">
      <alignment horizontal="center"/>
      <protection locked="0"/>
    </xf>
    <xf numFmtId="1" fontId="11" fillId="4" borderId="7" xfId="3" applyNumberFormat="1" applyFont="1" applyBorder="1" applyAlignment="1" applyProtection="1">
      <alignment horizontal="center"/>
      <protection locked="0"/>
    </xf>
    <xf numFmtId="0" fontId="11" fillId="4" borderId="3" xfId="3" applyFont="1" applyBorder="1" applyAlignment="1" applyProtection="1">
      <alignment horizontal="center"/>
      <protection locked="0"/>
    </xf>
    <xf numFmtId="14" fontId="10" fillId="4" borderId="3" xfId="3" applyNumberFormat="1" applyFont="1" applyBorder="1" applyAlignment="1" applyProtection="1">
      <alignment horizontal="center"/>
      <protection locked="0"/>
    </xf>
    <xf numFmtId="164" fontId="11" fillId="4" borderId="3" xfId="3" applyNumberFormat="1" applyFont="1" applyBorder="1" applyAlignment="1" applyProtection="1">
      <alignment horizontal="center"/>
      <protection locked="0"/>
    </xf>
    <xf numFmtId="0" fontId="7" fillId="4" borderId="1" xfId="3" applyFont="1" applyProtection="1">
      <protection locked="0"/>
    </xf>
    <xf numFmtId="0" fontId="7" fillId="4" borderId="15" xfId="3" applyFont="1" applyBorder="1" applyProtection="1">
      <protection locked="0"/>
    </xf>
    <xf numFmtId="164" fontId="5" fillId="0" borderId="4" xfId="0" applyNumberFormat="1" applyFont="1" applyBorder="1" applyAlignment="1">
      <alignment horizontal="center"/>
    </xf>
    <xf numFmtId="164" fontId="5" fillId="0" borderId="5" xfId="0" applyNumberFormat="1" applyFont="1" applyBorder="1" applyAlignment="1">
      <alignment horizontal="center"/>
    </xf>
    <xf numFmtId="164" fontId="5" fillId="0" borderId="6" xfId="0" applyNumberFormat="1" applyFont="1" applyBorder="1" applyAlignment="1">
      <alignment horizontal="center"/>
    </xf>
    <xf numFmtId="0" fontId="14" fillId="0" borderId="0" xfId="0" applyFont="1" applyAlignment="1">
      <alignment horizontal="center" vertical="center"/>
    </xf>
    <xf numFmtId="1" fontId="12" fillId="0" borderId="0" xfId="0" applyNumberFormat="1" applyFont="1" applyAlignment="1">
      <alignment horizontal="center"/>
    </xf>
    <xf numFmtId="1" fontId="5" fillId="0" borderId="0" xfId="0" applyNumberFormat="1" applyFont="1" applyAlignment="1">
      <alignment horizontal="center"/>
    </xf>
    <xf numFmtId="1" fontId="0" fillId="0" borderId="0" xfId="0" applyNumberFormat="1" applyFont="1" applyAlignment="1">
      <alignment horizontal="left" wrapText="1"/>
    </xf>
    <xf numFmtId="1" fontId="0" fillId="0" borderId="0" xfId="0" applyNumberFormat="1" applyFont="1" applyAlignment="1">
      <alignment horizontal="left"/>
    </xf>
    <xf numFmtId="1" fontId="0" fillId="0" borderId="0" xfId="0" applyNumberFormat="1" applyAlignment="1">
      <alignment horizontal="left"/>
    </xf>
    <xf numFmtId="1" fontId="0" fillId="0" borderId="0" xfId="0" applyNumberFormat="1" applyAlignment="1">
      <alignment horizontal="left" vertical="center" wrapText="1"/>
    </xf>
    <xf numFmtId="1" fontId="0" fillId="0" borderId="0" xfId="0" applyNumberFormat="1" applyAlignment="1">
      <alignment horizontal="left" wrapText="1"/>
    </xf>
    <xf numFmtId="165" fontId="9" fillId="5" borderId="20" xfId="4" applyNumberFormat="1" applyFont="1" applyBorder="1" applyAlignment="1">
      <alignment horizontal="center" vertical="center"/>
    </xf>
    <xf numFmtId="165" fontId="9" fillId="5" borderId="21" xfId="4" applyNumberFormat="1" applyFont="1" applyBorder="1" applyAlignment="1">
      <alignment horizontal="center" vertical="center"/>
    </xf>
    <xf numFmtId="165" fontId="9" fillId="5" borderId="22" xfId="4" applyNumberFormat="1" applyFont="1" applyBorder="1" applyAlignment="1">
      <alignment horizontal="center" vertical="center"/>
    </xf>
    <xf numFmtId="165" fontId="9" fillId="5" borderId="23" xfId="4" applyNumberFormat="1" applyFont="1" applyBorder="1" applyAlignment="1">
      <alignment horizontal="center" vertical="center"/>
    </xf>
    <xf numFmtId="165" fontId="9" fillId="5" borderId="24" xfId="4" applyNumberFormat="1" applyFont="1" applyBorder="1" applyAlignment="1">
      <alignment horizontal="center" vertical="center"/>
    </xf>
    <xf numFmtId="165" fontId="9" fillId="5" borderId="25" xfId="4" applyNumberFormat="1" applyFont="1" applyBorder="1" applyAlignment="1">
      <alignment horizontal="center" vertical="center"/>
    </xf>
    <xf numFmtId="165" fontId="9" fillId="5" borderId="19" xfId="4" applyNumberFormat="1" applyFont="1" applyBorder="1" applyAlignment="1">
      <alignment horizontal="center" vertical="center"/>
    </xf>
    <xf numFmtId="165" fontId="9" fillId="5" borderId="26" xfId="4" applyNumberFormat="1" applyFont="1" applyBorder="1" applyAlignment="1">
      <alignment horizontal="center" vertical="center"/>
    </xf>
    <xf numFmtId="0" fontId="8" fillId="3" borderId="7" xfId="2" applyFont="1" applyBorder="1" applyAlignment="1">
      <alignment horizontal="center" vertical="center"/>
    </xf>
  </cellXfs>
  <cellStyles count="5">
    <cellStyle name="Bad" xfId="2" builtinId="27"/>
    <cellStyle name="Good" xfId="1" builtinId="26"/>
    <cellStyle name="Input" xfId="3" builtinId="20"/>
    <cellStyle name="Normal" xfId="0" builtinId="0"/>
    <cellStyle name="Output" xfId="4" builtinId="21"/>
  </cellStyles>
  <dxfs count="76">
    <dxf>
      <font>
        <color theme="0"/>
      </font>
      <fill>
        <patternFill patternType="solid">
          <bgColor theme="0"/>
        </patternFill>
      </fill>
    </dxf>
    <dxf>
      <font>
        <b/>
        <i val="0"/>
        <color auto="1"/>
      </font>
      <fill>
        <patternFill>
          <bgColor rgb="FFFF0000"/>
        </patternFill>
      </fill>
    </dxf>
    <dxf>
      <font>
        <b/>
        <i val="0"/>
      </font>
      <fill>
        <patternFill>
          <bgColor rgb="FF00B050"/>
        </patternFill>
      </fill>
    </dxf>
    <dxf>
      <font>
        <b/>
        <i val="0"/>
        <color rgb="FFFF0000"/>
      </font>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0"/>
  <sheetViews>
    <sheetView tabSelected="1" zoomScale="85" zoomScaleNormal="85" workbookViewId="0">
      <selection activeCell="H17" sqref="H17"/>
    </sheetView>
  </sheetViews>
  <sheetFormatPr defaultRowHeight="15" x14ac:dyDescent="0.25"/>
  <cols>
    <col min="1" max="1" width="21.140625" customWidth="1"/>
    <col min="2" max="2" width="9.85546875" customWidth="1"/>
    <col min="3" max="3" width="16.85546875" customWidth="1"/>
    <col min="4" max="4" width="24.85546875" style="2" customWidth="1"/>
    <col min="5" max="5" width="23.42578125" style="4" customWidth="1"/>
    <col min="6" max="6" width="23.42578125" style="2" customWidth="1"/>
    <col min="7" max="7" width="13.28515625" style="5" customWidth="1"/>
    <col min="8" max="8" width="16.42578125" style="5" customWidth="1"/>
    <col min="9" max="9" width="10.5703125" customWidth="1"/>
    <col min="10" max="10" width="18.42578125" style="2" customWidth="1"/>
    <col min="11" max="11" width="22" style="2" customWidth="1"/>
    <col min="12" max="12" width="21.42578125" style="2" customWidth="1"/>
  </cols>
  <sheetData>
    <row r="1" spans="1:12" ht="15" customHeight="1" x14ac:dyDescent="0.25">
      <c r="D1" s="67" t="s">
        <v>76</v>
      </c>
      <c r="E1" s="67"/>
      <c r="F1" s="67"/>
      <c r="G1" s="67"/>
      <c r="H1" s="67"/>
      <c r="I1" s="67"/>
    </row>
    <row r="2" spans="1:12" ht="15" customHeight="1" x14ac:dyDescent="0.25">
      <c r="D2" s="67"/>
      <c r="E2" s="67"/>
      <c r="F2" s="67"/>
      <c r="G2" s="67"/>
      <c r="H2" s="67"/>
      <c r="I2" s="67"/>
    </row>
    <row r="3" spans="1:12" x14ac:dyDescent="0.25">
      <c r="D3" s="68" t="s">
        <v>93</v>
      </c>
      <c r="E3" s="68"/>
      <c r="F3" s="68"/>
      <c r="G3" s="68"/>
      <c r="H3" s="68"/>
      <c r="I3" s="68"/>
    </row>
    <row r="4" spans="1:12" ht="15.75" thickBot="1" x14ac:dyDescent="0.3"/>
    <row r="5" spans="1:12" ht="15.75" thickBot="1" x14ac:dyDescent="0.3">
      <c r="C5" s="1" t="s">
        <v>44</v>
      </c>
      <c r="D5" s="19">
        <f ca="1">TODAY()</f>
        <v>42088</v>
      </c>
      <c r="E5" s="20" t="s">
        <v>45</v>
      </c>
      <c r="F5" s="60">
        <v>64030</v>
      </c>
      <c r="G5" s="9"/>
      <c r="L5" s="3" t="s">
        <v>47</v>
      </c>
    </row>
    <row r="6" spans="1:12" ht="15.75" thickBot="1" x14ac:dyDescent="0.3">
      <c r="D6" s="8"/>
      <c r="E6" s="21"/>
      <c r="F6" s="8" t="s">
        <v>96</v>
      </c>
      <c r="L6" s="59">
        <v>2</v>
      </c>
    </row>
    <row r="7" spans="1:12" ht="15.75" thickBot="1" x14ac:dyDescent="0.3">
      <c r="A7" s="23" t="s">
        <v>0</v>
      </c>
      <c r="B7" s="16" t="s">
        <v>41</v>
      </c>
      <c r="C7" s="25" t="s">
        <v>1</v>
      </c>
      <c r="D7" s="28" t="s">
        <v>39</v>
      </c>
      <c r="E7" s="22" t="s">
        <v>2</v>
      </c>
      <c r="F7" s="29" t="s">
        <v>95</v>
      </c>
      <c r="G7" s="30" t="s">
        <v>60</v>
      </c>
      <c r="H7" s="17" t="s">
        <v>38</v>
      </c>
      <c r="J7" s="6" t="s">
        <v>42</v>
      </c>
      <c r="K7" s="7" t="s">
        <v>40</v>
      </c>
      <c r="L7" s="18" t="s">
        <v>46</v>
      </c>
    </row>
    <row r="8" spans="1:12" x14ac:dyDescent="0.25">
      <c r="A8" s="49" t="s">
        <v>3</v>
      </c>
      <c r="B8" s="50" t="s">
        <v>106</v>
      </c>
      <c r="C8" s="50">
        <v>5</v>
      </c>
      <c r="D8" s="31">
        <f>ROUNDUP(C8*J8,0)</f>
        <v>60</v>
      </c>
      <c r="E8" s="32">
        <f ca="1">ROUNDUP((L8-C8)-((($D$5-$F$5)/7)/J8),0)</f>
        <v>259</v>
      </c>
      <c r="F8" s="52" t="s">
        <v>62</v>
      </c>
      <c r="G8" s="53">
        <v>2.89</v>
      </c>
      <c r="H8" s="33">
        <f t="shared" ref="H8:H16" ca="1" si="0">MAX((G8*E8),0)</f>
        <v>748.51</v>
      </c>
      <c r="J8" s="56">
        <v>12</v>
      </c>
      <c r="K8" s="56">
        <v>2</v>
      </c>
      <c r="L8" s="47">
        <v>2</v>
      </c>
    </row>
    <row r="9" spans="1:12" x14ac:dyDescent="0.25">
      <c r="A9" s="49" t="s">
        <v>5</v>
      </c>
      <c r="B9" s="51" t="s">
        <v>106</v>
      </c>
      <c r="C9" s="51">
        <v>3</v>
      </c>
      <c r="D9" s="34">
        <f t="shared" ref="D9:D42" si="1">ROUNDUP(C9*J9,0)</f>
        <v>30</v>
      </c>
      <c r="E9" s="35">
        <f ca="1">ROUNDUP((L9-C9)-((($D$5-$F$5)/7)/J9),0)</f>
        <v>313</v>
      </c>
      <c r="F9" s="54" t="s">
        <v>43</v>
      </c>
      <c r="G9" s="55">
        <v>2.89</v>
      </c>
      <c r="H9" s="33">
        <f t="shared" ca="1" si="0"/>
        <v>904.57</v>
      </c>
      <c r="J9" s="57">
        <v>10</v>
      </c>
      <c r="K9" s="57">
        <v>2</v>
      </c>
      <c r="L9" s="48">
        <v>2</v>
      </c>
    </row>
    <row r="10" spans="1:12" x14ac:dyDescent="0.25">
      <c r="A10" s="49" t="s">
        <v>4</v>
      </c>
      <c r="B10" s="51" t="s">
        <v>107</v>
      </c>
      <c r="C10" s="51">
        <v>2</v>
      </c>
      <c r="D10" s="34">
        <f t="shared" si="1"/>
        <v>24</v>
      </c>
      <c r="E10" s="35">
        <f t="shared" ref="E10:E42" ca="1" si="2">ROUNDUP((L10-C10)-((($D$5-$F$5)/7)/J10),0)</f>
        <v>262</v>
      </c>
      <c r="F10" s="54" t="s">
        <v>67</v>
      </c>
      <c r="G10" s="55">
        <v>4.99</v>
      </c>
      <c r="H10" s="33">
        <f t="shared" ca="1" si="0"/>
        <v>1307.3800000000001</v>
      </c>
      <c r="J10" s="58">
        <v>12</v>
      </c>
      <c r="K10" s="57">
        <v>2</v>
      </c>
      <c r="L10" s="48">
        <v>2</v>
      </c>
    </row>
    <row r="11" spans="1:12" x14ac:dyDescent="0.25">
      <c r="A11" s="49" t="s">
        <v>6</v>
      </c>
      <c r="B11" s="51" t="s">
        <v>49</v>
      </c>
      <c r="C11" s="51">
        <v>2</v>
      </c>
      <c r="D11" s="34">
        <f t="shared" si="1"/>
        <v>100</v>
      </c>
      <c r="E11" s="35">
        <f t="shared" ca="1" si="2"/>
        <v>62</v>
      </c>
      <c r="F11" s="54" t="s">
        <v>64</v>
      </c>
      <c r="G11" s="55">
        <v>1</v>
      </c>
      <c r="H11" s="33">
        <f t="shared" ca="1" si="0"/>
        <v>62</v>
      </c>
      <c r="J11" s="57">
        <v>50</v>
      </c>
      <c r="K11" s="57">
        <v>1</v>
      </c>
      <c r="L11" s="48">
        <v>1</v>
      </c>
    </row>
    <row r="12" spans="1:12" x14ac:dyDescent="0.25">
      <c r="A12" s="49" t="s">
        <v>7</v>
      </c>
      <c r="B12" s="51" t="s">
        <v>50</v>
      </c>
      <c r="C12" s="51">
        <v>6</v>
      </c>
      <c r="D12" s="34">
        <f t="shared" si="1"/>
        <v>48</v>
      </c>
      <c r="E12" s="35">
        <f t="shared" ca="1" si="2"/>
        <v>390</v>
      </c>
      <c r="F12" s="54" t="s">
        <v>63</v>
      </c>
      <c r="G12" s="55">
        <v>0.4</v>
      </c>
      <c r="H12" s="33">
        <f t="shared" ca="1" si="0"/>
        <v>156</v>
      </c>
      <c r="J12" s="57">
        <v>8</v>
      </c>
      <c r="K12" s="57">
        <v>4</v>
      </c>
      <c r="L12" s="48">
        <v>4</v>
      </c>
    </row>
    <row r="13" spans="1:12" x14ac:dyDescent="0.25">
      <c r="A13" s="49" t="s">
        <v>8</v>
      </c>
      <c r="B13" s="51" t="s">
        <v>98</v>
      </c>
      <c r="C13" s="51">
        <v>4</v>
      </c>
      <c r="D13" s="34">
        <f t="shared" si="1"/>
        <v>32</v>
      </c>
      <c r="E13" s="35">
        <f t="shared" ca="1" si="2"/>
        <v>393</v>
      </c>
      <c r="F13" s="54" t="s">
        <v>48</v>
      </c>
      <c r="G13" s="55">
        <v>5.69</v>
      </c>
      <c r="H13" s="33">
        <f t="shared" ca="1" si="0"/>
        <v>2236.17</v>
      </c>
      <c r="J13" s="57">
        <v>8</v>
      </c>
      <c r="K13" s="57">
        <v>5</v>
      </c>
      <c r="L13" s="48">
        <v>5</v>
      </c>
    </row>
    <row r="14" spans="1:12" x14ac:dyDescent="0.25">
      <c r="A14" s="49" t="s">
        <v>9</v>
      </c>
      <c r="B14" s="51" t="s">
        <v>51</v>
      </c>
      <c r="C14" s="51">
        <v>1</v>
      </c>
      <c r="D14" s="34">
        <f t="shared" si="1"/>
        <v>8</v>
      </c>
      <c r="E14" s="35">
        <f ca="1">ROUNDUP((L14-C14)-((($D$5-$F$5)/7)/J14),0)</f>
        <v>393</v>
      </c>
      <c r="F14" s="54" t="s">
        <v>108</v>
      </c>
      <c r="G14" s="55">
        <v>6</v>
      </c>
      <c r="H14" s="33">
        <f t="shared" ca="1" si="0"/>
        <v>2358</v>
      </c>
      <c r="J14" s="57">
        <v>8</v>
      </c>
      <c r="K14" s="57">
        <v>2</v>
      </c>
      <c r="L14" s="48">
        <v>2</v>
      </c>
    </row>
    <row r="15" spans="1:12" x14ac:dyDescent="0.25">
      <c r="A15" s="49" t="s">
        <v>10</v>
      </c>
      <c r="B15" s="51" t="s">
        <v>100</v>
      </c>
      <c r="C15" s="51">
        <v>2</v>
      </c>
      <c r="D15" s="34">
        <f t="shared" si="1"/>
        <v>24</v>
      </c>
      <c r="E15" s="35">
        <f ca="1">ROUNDUP((L15-C15)-((($D$5-$F$5)/7)/J15),0)</f>
        <v>262</v>
      </c>
      <c r="F15" s="54" t="s">
        <v>67</v>
      </c>
      <c r="G15" s="55">
        <v>1.24</v>
      </c>
      <c r="H15" s="33">
        <f t="shared" ca="1" si="0"/>
        <v>324.88</v>
      </c>
      <c r="J15" s="57">
        <v>12</v>
      </c>
      <c r="K15" s="57">
        <v>2</v>
      </c>
      <c r="L15" s="48">
        <v>2</v>
      </c>
    </row>
    <row r="16" spans="1:12" x14ac:dyDescent="0.25">
      <c r="A16" s="49" t="s">
        <v>11</v>
      </c>
      <c r="B16" s="51" t="s">
        <v>109</v>
      </c>
      <c r="C16" s="51">
        <v>1</v>
      </c>
      <c r="D16" s="34">
        <f t="shared" si="1"/>
        <v>52</v>
      </c>
      <c r="E16" s="35">
        <f t="shared" ca="1" si="2"/>
        <v>60</v>
      </c>
      <c r="F16" s="54" t="s">
        <v>67</v>
      </c>
      <c r="G16" s="55">
        <v>5.49</v>
      </c>
      <c r="H16" s="33">
        <f t="shared" ca="1" si="0"/>
        <v>329.40000000000003</v>
      </c>
      <c r="J16" s="57">
        <v>52</v>
      </c>
      <c r="K16" s="57">
        <v>0</v>
      </c>
      <c r="L16" s="48">
        <f t="shared" ref="L16:L41" si="3">K16*$L$6</f>
        <v>0</v>
      </c>
    </row>
    <row r="17" spans="1:12" x14ac:dyDescent="0.25">
      <c r="A17" s="49" t="s">
        <v>12</v>
      </c>
      <c r="B17" s="51" t="s">
        <v>53</v>
      </c>
      <c r="C17" s="51">
        <v>2</v>
      </c>
      <c r="D17" s="34">
        <f t="shared" si="1"/>
        <v>12</v>
      </c>
      <c r="E17" s="35">
        <f t="shared" ca="1" si="2"/>
        <v>522</v>
      </c>
      <c r="F17" s="54" t="s">
        <v>67</v>
      </c>
      <c r="G17" s="55">
        <v>1.99</v>
      </c>
      <c r="H17" s="33">
        <f ca="1">MAX((G17*E17),0)</f>
        <v>1038.78</v>
      </c>
      <c r="J17" s="57">
        <v>6</v>
      </c>
      <c r="K17" s="57">
        <v>1</v>
      </c>
      <c r="L17" s="48">
        <v>1</v>
      </c>
    </row>
    <row r="18" spans="1:12" x14ac:dyDescent="0.25">
      <c r="A18" s="49" t="s">
        <v>13</v>
      </c>
      <c r="B18" s="51" t="s">
        <v>53</v>
      </c>
      <c r="C18" s="51">
        <v>2</v>
      </c>
      <c r="D18" s="34">
        <f t="shared" si="1"/>
        <v>12</v>
      </c>
      <c r="E18" s="35">
        <f t="shared" ca="1" si="2"/>
        <v>523</v>
      </c>
      <c r="F18" s="54" t="s">
        <v>67</v>
      </c>
      <c r="G18" s="55">
        <v>2</v>
      </c>
      <c r="H18" s="33">
        <f t="shared" ref="H18:H42" ca="1" si="4">MAX((G18*E18),0)</f>
        <v>1046</v>
      </c>
      <c r="J18" s="57">
        <v>6</v>
      </c>
      <c r="K18" s="57">
        <v>2</v>
      </c>
      <c r="L18" s="48">
        <v>2</v>
      </c>
    </row>
    <row r="19" spans="1:12" x14ac:dyDescent="0.25">
      <c r="A19" s="49" t="s">
        <v>14</v>
      </c>
      <c r="B19" s="51" t="s">
        <v>54</v>
      </c>
      <c r="C19" s="51">
        <v>5</v>
      </c>
      <c r="D19" s="34">
        <f t="shared" si="1"/>
        <v>40</v>
      </c>
      <c r="E19" s="35">
        <f t="shared" ca="1" si="2"/>
        <v>389</v>
      </c>
      <c r="F19" s="54" t="s">
        <v>67</v>
      </c>
      <c r="G19" s="55">
        <v>1</v>
      </c>
      <c r="H19" s="33">
        <f t="shared" ca="1" si="4"/>
        <v>389</v>
      </c>
      <c r="J19" s="57">
        <v>8</v>
      </c>
      <c r="K19" s="57">
        <v>2</v>
      </c>
      <c r="L19" s="48">
        <v>2</v>
      </c>
    </row>
    <row r="20" spans="1:12" x14ac:dyDescent="0.25">
      <c r="A20" s="49" t="s">
        <v>15</v>
      </c>
      <c r="B20" s="51" t="s">
        <v>55</v>
      </c>
      <c r="C20" s="51">
        <v>2</v>
      </c>
      <c r="D20" s="34">
        <f t="shared" si="1"/>
        <v>60</v>
      </c>
      <c r="E20" s="35">
        <f t="shared" ca="1" si="2"/>
        <v>105</v>
      </c>
      <c r="F20" s="54" t="s">
        <v>67</v>
      </c>
      <c r="G20" s="55">
        <v>0.94</v>
      </c>
      <c r="H20" s="33">
        <f t="shared" ca="1" si="4"/>
        <v>98.699999999999989</v>
      </c>
      <c r="J20" s="57">
        <v>30</v>
      </c>
      <c r="K20" s="57">
        <v>2</v>
      </c>
      <c r="L20" s="48">
        <v>2</v>
      </c>
    </row>
    <row r="21" spans="1:12" x14ac:dyDescent="0.25">
      <c r="A21" s="49" t="s">
        <v>16</v>
      </c>
      <c r="B21" s="51" t="s">
        <v>102</v>
      </c>
      <c r="C21" s="51">
        <v>1</v>
      </c>
      <c r="D21" s="34">
        <f t="shared" si="1"/>
        <v>12</v>
      </c>
      <c r="E21" s="35">
        <f t="shared" ca="1" si="2"/>
        <v>263</v>
      </c>
      <c r="F21" s="54" t="s">
        <v>67</v>
      </c>
      <c r="G21" s="55">
        <v>1.79</v>
      </c>
      <c r="H21" s="33">
        <f t="shared" ca="1" si="4"/>
        <v>470.77</v>
      </c>
      <c r="J21" s="57">
        <v>12</v>
      </c>
      <c r="K21" s="57">
        <v>2</v>
      </c>
      <c r="L21" s="48">
        <v>2</v>
      </c>
    </row>
    <row r="22" spans="1:12" x14ac:dyDescent="0.25">
      <c r="A22" s="49" t="s">
        <v>17</v>
      </c>
      <c r="B22" s="51" t="s">
        <v>99</v>
      </c>
      <c r="C22" s="51">
        <v>4</v>
      </c>
      <c r="D22" s="34">
        <f t="shared" si="1"/>
        <v>48</v>
      </c>
      <c r="E22" s="35">
        <f t="shared" ca="1" si="2"/>
        <v>260</v>
      </c>
      <c r="F22" s="54" t="s">
        <v>67</v>
      </c>
      <c r="G22" s="55">
        <v>3.19</v>
      </c>
      <c r="H22" s="33">
        <f t="shared" ca="1" si="4"/>
        <v>829.4</v>
      </c>
      <c r="J22" s="57">
        <v>12</v>
      </c>
      <c r="K22" s="57">
        <v>2</v>
      </c>
      <c r="L22" s="48">
        <v>2</v>
      </c>
    </row>
    <row r="23" spans="1:12" x14ac:dyDescent="0.25">
      <c r="A23" s="49" t="s">
        <v>18</v>
      </c>
      <c r="B23" s="51" t="s">
        <v>101</v>
      </c>
      <c r="C23" s="51">
        <v>3</v>
      </c>
      <c r="D23" s="34">
        <f t="shared" si="1"/>
        <v>12</v>
      </c>
      <c r="E23" s="35">
        <f t="shared" ca="1" si="2"/>
        <v>784</v>
      </c>
      <c r="F23" s="54" t="s">
        <v>67</v>
      </c>
      <c r="G23" s="55">
        <v>10.79</v>
      </c>
      <c r="H23" s="33">
        <f t="shared" ca="1" si="4"/>
        <v>8459.3599999999988</v>
      </c>
      <c r="J23" s="57">
        <v>4</v>
      </c>
      <c r="K23" s="57">
        <v>3</v>
      </c>
      <c r="L23" s="48">
        <v>3</v>
      </c>
    </row>
    <row r="24" spans="1:12" x14ac:dyDescent="0.25">
      <c r="A24" s="49" t="s">
        <v>19</v>
      </c>
      <c r="B24" s="51" t="s">
        <v>103</v>
      </c>
      <c r="C24" s="51">
        <v>2</v>
      </c>
      <c r="D24" s="34">
        <f t="shared" si="1"/>
        <v>4</v>
      </c>
      <c r="E24" s="35">
        <f t="shared" ca="1" si="2"/>
        <v>1570</v>
      </c>
      <c r="F24" s="54" t="s">
        <v>67</v>
      </c>
      <c r="G24" s="55">
        <v>4.1900000000000004</v>
      </c>
      <c r="H24" s="33">
        <f t="shared" ca="1" si="4"/>
        <v>6578.3</v>
      </c>
      <c r="J24" s="57">
        <v>2</v>
      </c>
      <c r="K24" s="57">
        <v>2</v>
      </c>
      <c r="L24" s="48">
        <f t="shared" si="3"/>
        <v>4</v>
      </c>
    </row>
    <row r="25" spans="1:12" x14ac:dyDescent="0.25">
      <c r="A25" s="49" t="s">
        <v>20</v>
      </c>
      <c r="B25" s="51" t="s">
        <v>110</v>
      </c>
      <c r="C25" s="51">
        <v>2</v>
      </c>
      <c r="D25" s="34">
        <f t="shared" si="1"/>
        <v>60</v>
      </c>
      <c r="E25" s="35">
        <f t="shared" ca="1" si="2"/>
        <v>103</v>
      </c>
      <c r="F25" s="54" t="s">
        <v>67</v>
      </c>
      <c r="G25" s="55">
        <v>27.54</v>
      </c>
      <c r="H25" s="33">
        <f t="shared" ca="1" si="4"/>
        <v>2836.62</v>
      </c>
      <c r="J25" s="57">
        <v>30</v>
      </c>
      <c r="K25" s="57">
        <v>0</v>
      </c>
      <c r="L25" s="48">
        <v>0</v>
      </c>
    </row>
    <row r="26" spans="1:12" x14ac:dyDescent="0.25">
      <c r="A26" s="49" t="s">
        <v>21</v>
      </c>
      <c r="B26" s="51" t="s">
        <v>111</v>
      </c>
      <c r="C26" s="51">
        <v>2</v>
      </c>
      <c r="D26" s="34">
        <f t="shared" si="1"/>
        <v>24</v>
      </c>
      <c r="E26" s="35">
        <f t="shared" ca="1" si="2"/>
        <v>260</v>
      </c>
      <c r="F26" s="54" t="s">
        <v>67</v>
      </c>
      <c r="G26" s="55">
        <v>14.49</v>
      </c>
      <c r="H26" s="33">
        <f t="shared" ca="1" si="4"/>
        <v>3767.4</v>
      </c>
      <c r="J26" s="57">
        <v>12</v>
      </c>
      <c r="K26" s="57">
        <v>0</v>
      </c>
      <c r="L26" s="48">
        <v>0</v>
      </c>
    </row>
    <row r="27" spans="1:12" x14ac:dyDescent="0.25">
      <c r="A27" s="49" t="s">
        <v>22</v>
      </c>
      <c r="B27" s="51" t="s">
        <v>49</v>
      </c>
      <c r="C27" s="51">
        <v>2</v>
      </c>
      <c r="D27" s="34">
        <f t="shared" si="1"/>
        <v>24</v>
      </c>
      <c r="E27" s="35">
        <f t="shared" ca="1" si="2"/>
        <v>262</v>
      </c>
      <c r="F27" s="54" t="s">
        <v>43</v>
      </c>
      <c r="G27" s="55">
        <v>4</v>
      </c>
      <c r="H27" s="33">
        <f t="shared" ca="1" si="4"/>
        <v>1048</v>
      </c>
      <c r="J27" s="57">
        <v>12</v>
      </c>
      <c r="K27" s="57">
        <v>1</v>
      </c>
      <c r="L27" s="48">
        <f t="shared" si="3"/>
        <v>2</v>
      </c>
    </row>
    <row r="28" spans="1:12" x14ac:dyDescent="0.25">
      <c r="A28" s="49" t="s">
        <v>23</v>
      </c>
      <c r="B28" s="51" t="s">
        <v>56</v>
      </c>
      <c r="C28" s="51">
        <v>1</v>
      </c>
      <c r="D28" s="34">
        <f t="shared" si="1"/>
        <v>20</v>
      </c>
      <c r="E28" s="35">
        <f t="shared" ca="1" si="2"/>
        <v>158</v>
      </c>
      <c r="F28" s="54" t="s">
        <v>67</v>
      </c>
      <c r="G28" s="55">
        <v>5.99</v>
      </c>
      <c r="H28" s="33">
        <f t="shared" ca="1" si="4"/>
        <v>946.42000000000007</v>
      </c>
      <c r="J28" s="57">
        <v>20</v>
      </c>
      <c r="K28" s="57">
        <v>2</v>
      </c>
      <c r="L28" s="48">
        <v>2</v>
      </c>
    </row>
    <row r="29" spans="1:12" x14ac:dyDescent="0.25">
      <c r="A29" s="49" t="s">
        <v>26</v>
      </c>
      <c r="B29" s="51" t="s">
        <v>97</v>
      </c>
      <c r="C29" s="51">
        <v>2</v>
      </c>
      <c r="D29" s="34">
        <f t="shared" si="1"/>
        <v>16</v>
      </c>
      <c r="E29" s="35">
        <f t="shared" ca="1" si="2"/>
        <v>392</v>
      </c>
      <c r="F29" s="54" t="s">
        <v>67</v>
      </c>
      <c r="G29" s="55">
        <v>1.87</v>
      </c>
      <c r="H29" s="33">
        <f t="shared" ca="1" si="4"/>
        <v>733.04000000000008</v>
      </c>
      <c r="J29" s="57">
        <v>8</v>
      </c>
      <c r="K29" s="57">
        <v>1</v>
      </c>
      <c r="L29" s="48">
        <f t="shared" si="3"/>
        <v>2</v>
      </c>
    </row>
    <row r="30" spans="1:12" x14ac:dyDescent="0.25">
      <c r="A30" s="49" t="s">
        <v>24</v>
      </c>
      <c r="B30" s="51" t="s">
        <v>104</v>
      </c>
      <c r="C30" s="51">
        <v>2</v>
      </c>
      <c r="D30" s="34">
        <f t="shared" si="1"/>
        <v>20</v>
      </c>
      <c r="E30" s="35">
        <f t="shared" ca="1" si="2"/>
        <v>314</v>
      </c>
      <c r="F30" s="54" t="s">
        <v>67</v>
      </c>
      <c r="G30" s="55">
        <v>10.34</v>
      </c>
      <c r="H30" s="33">
        <f t="shared" ca="1" si="4"/>
        <v>3246.7599999999998</v>
      </c>
      <c r="J30" s="57">
        <v>10</v>
      </c>
      <c r="K30" s="57">
        <v>1</v>
      </c>
      <c r="L30" s="48">
        <f t="shared" si="3"/>
        <v>2</v>
      </c>
    </row>
    <row r="31" spans="1:12" x14ac:dyDescent="0.25">
      <c r="A31" s="49" t="s">
        <v>25</v>
      </c>
      <c r="B31" s="51" t="s">
        <v>112</v>
      </c>
      <c r="C31" s="51">
        <v>2</v>
      </c>
      <c r="D31" s="34">
        <f t="shared" si="1"/>
        <v>16</v>
      </c>
      <c r="E31" s="35">
        <f t="shared" ca="1" si="2"/>
        <v>394</v>
      </c>
      <c r="F31" s="54" t="s">
        <v>67</v>
      </c>
      <c r="G31" s="55">
        <v>3.44</v>
      </c>
      <c r="H31" s="33">
        <f t="shared" ca="1" si="4"/>
        <v>1355.36</v>
      </c>
      <c r="J31" s="57">
        <v>8</v>
      </c>
      <c r="K31" s="57">
        <v>2</v>
      </c>
      <c r="L31" s="48">
        <f t="shared" si="3"/>
        <v>4</v>
      </c>
    </row>
    <row r="32" spans="1:12" x14ac:dyDescent="0.25">
      <c r="A32" s="49" t="s">
        <v>27</v>
      </c>
      <c r="B32" s="51" t="s">
        <v>55</v>
      </c>
      <c r="C32" s="51">
        <v>0</v>
      </c>
      <c r="D32" s="34">
        <f t="shared" si="1"/>
        <v>0</v>
      </c>
      <c r="E32" s="35">
        <f t="shared" ca="1" si="2"/>
        <v>394</v>
      </c>
      <c r="F32" s="54" t="s">
        <v>66</v>
      </c>
      <c r="G32" s="55">
        <v>16</v>
      </c>
      <c r="H32" s="33">
        <f t="shared" ca="1" si="4"/>
        <v>6304</v>
      </c>
      <c r="J32" s="57">
        <v>8</v>
      </c>
      <c r="K32" s="57">
        <v>1</v>
      </c>
      <c r="L32" s="48">
        <f t="shared" si="3"/>
        <v>2</v>
      </c>
    </row>
    <row r="33" spans="1:12" x14ac:dyDescent="0.25">
      <c r="A33" s="49" t="s">
        <v>28</v>
      </c>
      <c r="B33" s="51" t="s">
        <v>57</v>
      </c>
      <c r="C33" s="51">
        <v>1.3</v>
      </c>
      <c r="D33" s="34">
        <f t="shared" si="1"/>
        <v>11</v>
      </c>
      <c r="E33" s="35">
        <f t="shared" ca="1" si="2"/>
        <v>393</v>
      </c>
      <c r="F33" s="54" t="s">
        <v>67</v>
      </c>
      <c r="G33" s="55">
        <v>5.49</v>
      </c>
      <c r="H33" s="33">
        <f t="shared" ca="1" si="4"/>
        <v>2157.5700000000002</v>
      </c>
      <c r="J33" s="57">
        <v>8</v>
      </c>
      <c r="K33" s="57">
        <v>1</v>
      </c>
      <c r="L33" s="48">
        <f t="shared" si="3"/>
        <v>2</v>
      </c>
    </row>
    <row r="34" spans="1:12" x14ac:dyDescent="0.25">
      <c r="A34" s="49" t="s">
        <v>29</v>
      </c>
      <c r="B34" s="51" t="s">
        <v>99</v>
      </c>
      <c r="C34" s="51">
        <v>3</v>
      </c>
      <c r="D34" s="34">
        <f t="shared" si="1"/>
        <v>24</v>
      </c>
      <c r="E34" s="35">
        <f t="shared" ca="1" si="2"/>
        <v>391</v>
      </c>
      <c r="F34" s="54" t="s">
        <v>67</v>
      </c>
      <c r="G34" s="55">
        <v>3.54</v>
      </c>
      <c r="H34" s="33">
        <f t="shared" ca="1" si="4"/>
        <v>1384.14</v>
      </c>
      <c r="J34" s="57">
        <v>8</v>
      </c>
      <c r="K34" s="57">
        <v>1</v>
      </c>
      <c r="L34" s="48">
        <f t="shared" si="3"/>
        <v>2</v>
      </c>
    </row>
    <row r="35" spans="1:12" x14ac:dyDescent="0.25">
      <c r="A35" s="49" t="s">
        <v>30</v>
      </c>
      <c r="B35" s="51" t="s">
        <v>94</v>
      </c>
      <c r="C35" s="51">
        <v>6</v>
      </c>
      <c r="D35" s="34">
        <f t="shared" si="1"/>
        <v>6</v>
      </c>
      <c r="E35" s="35">
        <f t="shared" ca="1" si="2"/>
        <v>3153</v>
      </c>
      <c r="F35" s="54" t="s">
        <v>67</v>
      </c>
      <c r="G35" s="55">
        <v>0.68</v>
      </c>
      <c r="H35" s="33">
        <f t="shared" ca="1" si="4"/>
        <v>2144.04</v>
      </c>
      <c r="J35" s="57">
        <v>1</v>
      </c>
      <c r="K35" s="57">
        <v>12</v>
      </c>
      <c r="L35" s="48">
        <f t="shared" si="3"/>
        <v>24</v>
      </c>
    </row>
    <row r="36" spans="1:12" x14ac:dyDescent="0.25">
      <c r="A36" s="49" t="s">
        <v>31</v>
      </c>
      <c r="B36" s="51" t="s">
        <v>94</v>
      </c>
      <c r="C36" s="51">
        <v>3</v>
      </c>
      <c r="D36" s="34">
        <f t="shared" si="1"/>
        <v>6</v>
      </c>
      <c r="E36" s="35">
        <f t="shared" ca="1" si="2"/>
        <v>1577</v>
      </c>
      <c r="F36" s="54" t="s">
        <v>61</v>
      </c>
      <c r="G36" s="55">
        <v>1</v>
      </c>
      <c r="H36" s="33">
        <f t="shared" ca="1" si="4"/>
        <v>1577</v>
      </c>
      <c r="J36" s="57">
        <v>2</v>
      </c>
      <c r="K36" s="57">
        <v>6</v>
      </c>
      <c r="L36" s="48">
        <f t="shared" si="3"/>
        <v>12</v>
      </c>
    </row>
    <row r="37" spans="1:12" x14ac:dyDescent="0.25">
      <c r="A37" s="49" t="s">
        <v>32</v>
      </c>
      <c r="B37" s="51" t="s">
        <v>52</v>
      </c>
      <c r="C37" s="51">
        <v>1</v>
      </c>
      <c r="D37" s="34">
        <f t="shared" si="1"/>
        <v>30</v>
      </c>
      <c r="E37" s="35">
        <f t="shared" ca="1" si="2"/>
        <v>106</v>
      </c>
      <c r="F37" s="54" t="s">
        <v>64</v>
      </c>
      <c r="G37" s="55">
        <v>3</v>
      </c>
      <c r="H37" s="33">
        <f t="shared" ca="1" si="4"/>
        <v>318</v>
      </c>
      <c r="J37" s="57">
        <v>30</v>
      </c>
      <c r="K37" s="57">
        <v>2</v>
      </c>
      <c r="L37" s="48">
        <v>2</v>
      </c>
    </row>
    <row r="38" spans="1:12" x14ac:dyDescent="0.25">
      <c r="A38" s="49" t="s">
        <v>33</v>
      </c>
      <c r="B38" s="51" t="s">
        <v>55</v>
      </c>
      <c r="C38" s="51">
        <v>3</v>
      </c>
      <c r="D38" s="34">
        <f t="shared" si="1"/>
        <v>36</v>
      </c>
      <c r="E38" s="35">
        <f t="shared" ca="1" si="2"/>
        <v>263</v>
      </c>
      <c r="F38" s="54" t="s">
        <v>67</v>
      </c>
      <c r="G38" s="55">
        <v>2</v>
      </c>
      <c r="H38" s="33">
        <f t="shared" ca="1" si="4"/>
        <v>526</v>
      </c>
      <c r="J38" s="57">
        <v>12</v>
      </c>
      <c r="K38" s="57">
        <v>4</v>
      </c>
      <c r="L38" s="48">
        <v>4</v>
      </c>
    </row>
    <row r="39" spans="1:12" x14ac:dyDescent="0.25">
      <c r="A39" s="49" t="s">
        <v>34</v>
      </c>
      <c r="B39" s="51" t="s">
        <v>55</v>
      </c>
      <c r="C39" s="51">
        <v>15</v>
      </c>
      <c r="D39" s="34">
        <f t="shared" si="1"/>
        <v>450</v>
      </c>
      <c r="E39" s="35">
        <f t="shared" ca="1" si="2"/>
        <v>95</v>
      </c>
      <c r="F39" s="54" t="s">
        <v>66</v>
      </c>
      <c r="G39" s="55">
        <v>4</v>
      </c>
      <c r="H39" s="33">
        <f t="shared" ca="1" si="4"/>
        <v>380</v>
      </c>
      <c r="J39" s="57">
        <v>30</v>
      </c>
      <c r="K39" s="57">
        <v>5</v>
      </c>
      <c r="L39" s="48">
        <v>5</v>
      </c>
    </row>
    <row r="40" spans="1:12" x14ac:dyDescent="0.25">
      <c r="A40" s="49" t="s">
        <v>35</v>
      </c>
      <c r="B40" s="51" t="s">
        <v>113</v>
      </c>
      <c r="C40" s="51">
        <v>1</v>
      </c>
      <c r="D40" s="34">
        <f t="shared" si="1"/>
        <v>10</v>
      </c>
      <c r="E40" s="35">
        <f t="shared" ca="1" si="2"/>
        <v>315</v>
      </c>
      <c r="F40" s="54" t="s">
        <v>67</v>
      </c>
      <c r="G40" s="55">
        <v>12.79</v>
      </c>
      <c r="H40" s="33">
        <f t="shared" ca="1" si="4"/>
        <v>4028.85</v>
      </c>
      <c r="J40" s="57">
        <v>10</v>
      </c>
      <c r="K40" s="57">
        <v>1</v>
      </c>
      <c r="L40" s="48">
        <f t="shared" si="3"/>
        <v>2</v>
      </c>
    </row>
    <row r="41" spans="1:12" x14ac:dyDescent="0.25">
      <c r="A41" s="49" t="s">
        <v>36</v>
      </c>
      <c r="B41" s="51" t="s">
        <v>105</v>
      </c>
      <c r="C41" s="51">
        <v>2</v>
      </c>
      <c r="D41" s="34">
        <f t="shared" si="1"/>
        <v>16</v>
      </c>
      <c r="E41" s="35">
        <f t="shared" ca="1" si="2"/>
        <v>392</v>
      </c>
      <c r="F41" s="54" t="s">
        <v>67</v>
      </c>
      <c r="G41" s="55">
        <v>7.49</v>
      </c>
      <c r="H41" s="33">
        <f t="shared" ca="1" si="4"/>
        <v>2936.08</v>
      </c>
      <c r="J41" s="57">
        <v>8</v>
      </c>
      <c r="K41" s="57">
        <v>1</v>
      </c>
      <c r="L41" s="48">
        <f t="shared" si="3"/>
        <v>2</v>
      </c>
    </row>
    <row r="42" spans="1:12" x14ac:dyDescent="0.25">
      <c r="A42" s="49" t="s">
        <v>37</v>
      </c>
      <c r="B42" s="51" t="s">
        <v>58</v>
      </c>
      <c r="C42" s="51">
        <v>2</v>
      </c>
      <c r="D42" s="34">
        <f t="shared" si="1"/>
        <v>8</v>
      </c>
      <c r="E42" s="35">
        <f t="shared" ca="1" si="2"/>
        <v>782</v>
      </c>
      <c r="F42" s="54" t="s">
        <v>65</v>
      </c>
      <c r="G42" s="55">
        <v>4</v>
      </c>
      <c r="H42" s="33">
        <f t="shared" ca="1" si="4"/>
        <v>3128</v>
      </c>
      <c r="J42" s="57">
        <v>4</v>
      </c>
      <c r="K42" s="57">
        <v>1</v>
      </c>
      <c r="L42" s="48">
        <f>L102</f>
        <v>0</v>
      </c>
    </row>
    <row r="43" spans="1:12" ht="15.75" thickBot="1" x14ac:dyDescent="0.3"/>
    <row r="44" spans="1:12" ht="15.75" thickBot="1" x14ac:dyDescent="0.3">
      <c r="D44" s="43" t="s">
        <v>74</v>
      </c>
      <c r="G44" s="37">
        <f>F5</f>
        <v>64030</v>
      </c>
      <c r="H44" s="38" t="s">
        <v>59</v>
      </c>
      <c r="I44" s="39"/>
      <c r="J44" s="41" t="s">
        <v>75</v>
      </c>
    </row>
    <row r="45" spans="1:12" ht="15.75" thickBot="1" x14ac:dyDescent="0.3">
      <c r="D45" s="61">
        <v>600</v>
      </c>
      <c r="G45" s="64">
        <f ca="1">SUM(H8:H42)</f>
        <v>66154.5</v>
      </c>
      <c r="H45" s="65"/>
      <c r="I45" s="66"/>
      <c r="J45" s="42" t="str">
        <f ca="1">IF(G45&lt;D45, "YES", "NO")</f>
        <v>NO</v>
      </c>
    </row>
    <row r="51" spans="1:11" x14ac:dyDescent="0.25">
      <c r="E51" s="69" t="s">
        <v>81</v>
      </c>
      <c r="F51" s="69"/>
      <c r="G51" s="69"/>
      <c r="H51" s="69"/>
      <c r="I51" s="69"/>
      <c r="J51" s="69"/>
    </row>
    <row r="52" spans="1:11" x14ac:dyDescent="0.25">
      <c r="E52" s="44" t="s">
        <v>82</v>
      </c>
      <c r="F52" s="45"/>
      <c r="G52" s="46"/>
      <c r="H52" s="46"/>
      <c r="I52" s="10"/>
      <c r="J52" s="45"/>
      <c r="K52" s="45"/>
    </row>
    <row r="53" spans="1:11" x14ac:dyDescent="0.25">
      <c r="A53" s="40" t="s">
        <v>77</v>
      </c>
      <c r="E53" s="71" t="s">
        <v>84</v>
      </c>
      <c r="F53" s="71"/>
      <c r="G53" s="71"/>
      <c r="H53" s="71"/>
      <c r="I53" s="71"/>
      <c r="J53" s="71"/>
      <c r="K53" s="71"/>
    </row>
    <row r="54" spans="1:11" ht="15" customHeight="1" x14ac:dyDescent="0.25">
      <c r="A54" s="27"/>
      <c r="B54" s="36" t="s">
        <v>78</v>
      </c>
      <c r="E54" s="70" t="s">
        <v>83</v>
      </c>
      <c r="F54" s="70"/>
      <c r="G54" s="70"/>
      <c r="H54" s="70"/>
      <c r="I54" s="70"/>
      <c r="J54" s="70"/>
      <c r="K54" s="70"/>
    </row>
    <row r="55" spans="1:11" x14ac:dyDescent="0.25">
      <c r="A55" s="14"/>
      <c r="B55" s="36" t="s">
        <v>79</v>
      </c>
      <c r="E55" s="70"/>
      <c r="F55" s="70"/>
      <c r="G55" s="70"/>
      <c r="H55" s="70"/>
      <c r="I55" s="70"/>
      <c r="J55" s="70"/>
      <c r="K55" s="70"/>
    </row>
    <row r="56" spans="1:11" x14ac:dyDescent="0.25">
      <c r="A56" s="13"/>
      <c r="B56" s="36" t="s">
        <v>80</v>
      </c>
      <c r="E56" s="44" t="s">
        <v>86</v>
      </c>
      <c r="F56" s="45"/>
      <c r="G56" s="46"/>
      <c r="H56" s="46"/>
      <c r="I56" s="10"/>
      <c r="J56" s="45"/>
      <c r="K56" s="45"/>
    </row>
    <row r="57" spans="1:11" ht="15" customHeight="1" x14ac:dyDescent="0.25">
      <c r="E57" s="70" t="s">
        <v>85</v>
      </c>
      <c r="F57" s="70"/>
      <c r="G57" s="70"/>
      <c r="H57" s="70"/>
      <c r="I57" s="70"/>
      <c r="J57" s="70"/>
      <c r="K57" s="70"/>
    </row>
    <row r="58" spans="1:11" x14ac:dyDescent="0.25">
      <c r="E58" s="70"/>
      <c r="F58" s="70"/>
      <c r="G58" s="70"/>
      <c r="H58" s="70"/>
      <c r="I58" s="70"/>
      <c r="J58" s="70"/>
      <c r="K58" s="70"/>
    </row>
    <row r="59" spans="1:11" ht="15" customHeight="1" x14ac:dyDescent="0.25">
      <c r="E59" s="70" t="s">
        <v>87</v>
      </c>
      <c r="F59" s="70"/>
      <c r="G59" s="70"/>
      <c r="H59" s="70"/>
      <c r="I59" s="70"/>
      <c r="J59" s="70"/>
      <c r="K59" s="70"/>
    </row>
    <row r="60" spans="1:11" x14ac:dyDescent="0.25">
      <c r="E60" s="70"/>
      <c r="F60" s="70"/>
      <c r="G60" s="70"/>
      <c r="H60" s="70"/>
      <c r="I60" s="70"/>
      <c r="J60" s="70"/>
      <c r="K60" s="70"/>
    </row>
    <row r="61" spans="1:11" x14ac:dyDescent="0.25">
      <c r="E61" s="70"/>
      <c r="F61" s="70"/>
      <c r="G61" s="70"/>
      <c r="H61" s="70"/>
      <c r="I61" s="70"/>
      <c r="J61" s="70"/>
      <c r="K61" s="70"/>
    </row>
    <row r="62" spans="1:11" x14ac:dyDescent="0.25">
      <c r="E62" s="72" t="s">
        <v>88</v>
      </c>
      <c r="F62" s="72"/>
      <c r="G62" s="72"/>
      <c r="H62" s="72"/>
      <c r="I62" s="72"/>
      <c r="J62" s="72"/>
      <c r="K62" s="72"/>
    </row>
    <row r="63" spans="1:11" ht="15" customHeight="1" x14ac:dyDescent="0.25">
      <c r="E63" s="73" t="s">
        <v>89</v>
      </c>
      <c r="F63" s="73"/>
      <c r="G63" s="73"/>
      <c r="H63" s="73"/>
      <c r="I63" s="73"/>
      <c r="J63" s="73"/>
      <c r="K63" s="73"/>
    </row>
    <row r="64" spans="1:11" x14ac:dyDescent="0.25">
      <c r="E64" s="73"/>
      <c r="F64" s="73"/>
      <c r="G64" s="73"/>
      <c r="H64" s="73"/>
      <c r="I64" s="73"/>
      <c r="J64" s="73"/>
      <c r="K64" s="73"/>
    </row>
    <row r="65" spans="5:11" x14ac:dyDescent="0.25">
      <c r="E65" s="73"/>
      <c r="F65" s="73"/>
      <c r="G65" s="73"/>
      <c r="H65" s="73"/>
      <c r="I65" s="73"/>
      <c r="J65" s="73"/>
      <c r="K65" s="73"/>
    </row>
    <row r="66" spans="5:11" x14ac:dyDescent="0.25">
      <c r="E66" s="74" t="s">
        <v>90</v>
      </c>
      <c r="F66" s="74"/>
      <c r="G66" s="74"/>
      <c r="H66" s="74"/>
      <c r="I66" s="74"/>
      <c r="J66" s="74"/>
      <c r="K66" s="74"/>
    </row>
    <row r="67" spans="5:11" x14ac:dyDescent="0.25">
      <c r="E67" s="74"/>
      <c r="F67" s="74"/>
      <c r="G67" s="74"/>
      <c r="H67" s="74"/>
      <c r="I67" s="74"/>
      <c r="J67" s="74"/>
      <c r="K67" s="74"/>
    </row>
    <row r="68" spans="5:11" x14ac:dyDescent="0.25">
      <c r="E68" s="74" t="s">
        <v>91</v>
      </c>
      <c r="F68" s="74"/>
      <c r="G68" s="74"/>
      <c r="H68" s="74"/>
      <c r="I68" s="74"/>
      <c r="J68" s="74"/>
      <c r="K68" s="74"/>
    </row>
    <row r="69" spans="5:11" x14ac:dyDescent="0.25">
      <c r="E69" s="74" t="s">
        <v>92</v>
      </c>
      <c r="F69" s="74"/>
      <c r="G69" s="74"/>
      <c r="H69" s="74"/>
      <c r="I69" s="74"/>
      <c r="J69" s="74"/>
      <c r="K69" s="74"/>
    </row>
    <row r="70" spans="5:11" x14ac:dyDescent="0.25">
      <c r="E70" s="74"/>
      <c r="F70" s="74"/>
      <c r="G70" s="74"/>
      <c r="H70" s="74"/>
      <c r="I70" s="74"/>
      <c r="J70" s="74"/>
      <c r="K70" s="74"/>
    </row>
  </sheetData>
  <mergeCells count="13">
    <mergeCell ref="E66:K67"/>
    <mergeCell ref="E68:K68"/>
    <mergeCell ref="E69:K70"/>
    <mergeCell ref="E57:K58"/>
    <mergeCell ref="E53:K53"/>
    <mergeCell ref="E59:K61"/>
    <mergeCell ref="E62:K62"/>
    <mergeCell ref="E63:K65"/>
    <mergeCell ref="G45:I45"/>
    <mergeCell ref="D1:I2"/>
    <mergeCell ref="D3:I3"/>
    <mergeCell ref="E51:J51"/>
    <mergeCell ref="E54:K55"/>
  </mergeCells>
  <conditionalFormatting sqref="C8">
    <cfRule type="cellIs" dxfId="75" priority="109" operator="lessThan">
      <formula>K8</formula>
    </cfRule>
    <cfRule type="cellIs" dxfId="74" priority="120" operator="lessThan">
      <formula>$K$8</formula>
    </cfRule>
  </conditionalFormatting>
  <conditionalFormatting sqref="C9">
    <cfRule type="cellIs" dxfId="73" priority="107" operator="lessThan">
      <formula>K9</formula>
    </cfRule>
    <cfRule type="cellIs" dxfId="72" priority="108" operator="lessThan">
      <formula>$K$8</formula>
    </cfRule>
  </conditionalFormatting>
  <conditionalFormatting sqref="C10">
    <cfRule type="cellIs" dxfId="71" priority="105" operator="lessThan">
      <formula>K10</formula>
    </cfRule>
    <cfRule type="cellIs" dxfId="70" priority="106" operator="lessThan">
      <formula>$K$8</formula>
    </cfRule>
  </conditionalFormatting>
  <conditionalFormatting sqref="C11">
    <cfRule type="cellIs" dxfId="69" priority="103" operator="lessThan">
      <formula>K11</formula>
    </cfRule>
    <cfRule type="cellIs" dxfId="68" priority="104" operator="lessThan">
      <formula>$K$8</formula>
    </cfRule>
  </conditionalFormatting>
  <conditionalFormatting sqref="C12">
    <cfRule type="cellIs" dxfId="67" priority="101" operator="lessThan">
      <formula>K12</formula>
    </cfRule>
    <cfRule type="cellIs" dxfId="66" priority="102" operator="lessThan">
      <formula>$K$8</formula>
    </cfRule>
  </conditionalFormatting>
  <conditionalFormatting sqref="C13">
    <cfRule type="cellIs" dxfId="65" priority="99" operator="lessThan">
      <formula>K13</formula>
    </cfRule>
    <cfRule type="cellIs" dxfId="64" priority="100" operator="lessThan">
      <formula>$K$8</formula>
    </cfRule>
  </conditionalFormatting>
  <conditionalFormatting sqref="C14">
    <cfRule type="cellIs" dxfId="63" priority="97" operator="lessThan">
      <formula>K14</formula>
    </cfRule>
    <cfRule type="cellIs" dxfId="62" priority="98" operator="lessThan">
      <formula>$K$8</formula>
    </cfRule>
  </conditionalFormatting>
  <conditionalFormatting sqref="C15">
    <cfRule type="cellIs" dxfId="61" priority="95" operator="lessThan">
      <formula>K15</formula>
    </cfRule>
    <cfRule type="cellIs" dxfId="60" priority="96" operator="lessThan">
      <formula>$K$8</formula>
    </cfRule>
  </conditionalFormatting>
  <conditionalFormatting sqref="C16">
    <cfRule type="cellIs" dxfId="59" priority="93" operator="lessThan">
      <formula>K16</formula>
    </cfRule>
    <cfRule type="cellIs" dxfId="58" priority="94" operator="lessThan">
      <formula>$K$8</formula>
    </cfRule>
  </conditionalFormatting>
  <conditionalFormatting sqref="C17">
    <cfRule type="cellIs" dxfId="57" priority="91" operator="lessThan">
      <formula>K17</formula>
    </cfRule>
    <cfRule type="cellIs" dxfId="56" priority="92" operator="lessThan">
      <formula>$K$8</formula>
    </cfRule>
  </conditionalFormatting>
  <conditionalFormatting sqref="C18">
    <cfRule type="cellIs" dxfId="55" priority="89" operator="lessThan">
      <formula>K18</formula>
    </cfRule>
    <cfRule type="cellIs" dxfId="54" priority="90" operator="lessThan">
      <formula>$K$8</formula>
    </cfRule>
  </conditionalFormatting>
  <conditionalFormatting sqref="C19">
    <cfRule type="cellIs" dxfId="53" priority="87" operator="lessThan">
      <formula>K19</formula>
    </cfRule>
    <cfRule type="cellIs" dxfId="52" priority="88" operator="lessThan">
      <formula>$K$8</formula>
    </cfRule>
  </conditionalFormatting>
  <conditionalFormatting sqref="C20">
    <cfRule type="cellIs" dxfId="51" priority="85" operator="lessThan">
      <formula>K20</formula>
    </cfRule>
    <cfRule type="cellIs" dxfId="50" priority="86" operator="lessThan">
      <formula>$K$8</formula>
    </cfRule>
  </conditionalFormatting>
  <conditionalFormatting sqref="C21">
    <cfRule type="cellIs" dxfId="49" priority="83" operator="lessThan">
      <formula>K21</formula>
    </cfRule>
    <cfRule type="cellIs" dxfId="48" priority="84" operator="lessThan">
      <formula>$K$8</formula>
    </cfRule>
  </conditionalFormatting>
  <conditionalFormatting sqref="C22">
    <cfRule type="cellIs" dxfId="47" priority="81" operator="lessThan">
      <formula>K22</formula>
    </cfRule>
    <cfRule type="cellIs" dxfId="46" priority="82" operator="lessThan">
      <formula>$K$8</formula>
    </cfRule>
  </conditionalFormatting>
  <conditionalFormatting sqref="C23">
    <cfRule type="cellIs" dxfId="45" priority="79" operator="lessThan">
      <formula>K23</formula>
    </cfRule>
    <cfRule type="cellIs" dxfId="44" priority="80" operator="lessThan">
      <formula>$K$8</formula>
    </cfRule>
  </conditionalFormatting>
  <conditionalFormatting sqref="C24">
    <cfRule type="cellIs" dxfId="43" priority="77" operator="lessThan">
      <formula>K24</formula>
    </cfRule>
    <cfRule type="cellIs" dxfId="42" priority="78" operator="lessThan">
      <formula>$K$8</formula>
    </cfRule>
  </conditionalFormatting>
  <conditionalFormatting sqref="C25">
    <cfRule type="cellIs" dxfId="41" priority="75" operator="lessThan">
      <formula>K25</formula>
    </cfRule>
    <cfRule type="cellIs" dxfId="40" priority="76" operator="lessThan">
      <formula>$K$8</formula>
    </cfRule>
  </conditionalFormatting>
  <conditionalFormatting sqref="C26">
    <cfRule type="cellIs" dxfId="39" priority="73" operator="lessThan">
      <formula>K26</formula>
    </cfRule>
    <cfRule type="cellIs" dxfId="38" priority="74" operator="lessThan">
      <formula>$K$8</formula>
    </cfRule>
  </conditionalFormatting>
  <conditionalFormatting sqref="C27">
    <cfRule type="cellIs" dxfId="37" priority="71" operator="lessThan">
      <formula>K27</formula>
    </cfRule>
    <cfRule type="cellIs" dxfId="36" priority="72" operator="lessThan">
      <formula>$K$8</formula>
    </cfRule>
  </conditionalFormatting>
  <conditionalFormatting sqref="C28">
    <cfRule type="cellIs" dxfId="35" priority="69" operator="lessThan">
      <formula>K28</formula>
    </cfRule>
    <cfRule type="cellIs" dxfId="34" priority="70" operator="lessThan">
      <formula>$K$8</formula>
    </cfRule>
  </conditionalFormatting>
  <conditionalFormatting sqref="C29">
    <cfRule type="cellIs" dxfId="33" priority="67" operator="lessThan">
      <formula>K29</formula>
    </cfRule>
    <cfRule type="cellIs" dxfId="32" priority="68" operator="lessThan">
      <formula>$K$8</formula>
    </cfRule>
  </conditionalFormatting>
  <conditionalFormatting sqref="C30">
    <cfRule type="cellIs" dxfId="31" priority="65" operator="lessThan">
      <formula>K30</formula>
    </cfRule>
    <cfRule type="cellIs" dxfId="30" priority="66" operator="lessThan">
      <formula>$K$8</formula>
    </cfRule>
  </conditionalFormatting>
  <conditionalFormatting sqref="C31">
    <cfRule type="cellIs" dxfId="29" priority="63" operator="lessThan">
      <formula>K31</formula>
    </cfRule>
    <cfRule type="cellIs" dxfId="28" priority="64" operator="lessThan">
      <formula>$K$8</formula>
    </cfRule>
  </conditionalFormatting>
  <conditionalFormatting sqref="C32">
    <cfRule type="cellIs" dxfId="27" priority="61" operator="lessThan">
      <formula>K32</formula>
    </cfRule>
    <cfRule type="cellIs" dxfId="26" priority="62" operator="lessThan">
      <formula>$K$8</formula>
    </cfRule>
  </conditionalFormatting>
  <conditionalFormatting sqref="C33">
    <cfRule type="cellIs" dxfId="25" priority="59" operator="lessThan">
      <formula>K33</formula>
    </cfRule>
    <cfRule type="cellIs" dxfId="24" priority="60" operator="lessThan">
      <formula>$K$8</formula>
    </cfRule>
  </conditionalFormatting>
  <conditionalFormatting sqref="C34">
    <cfRule type="cellIs" dxfId="23" priority="57" operator="lessThan">
      <formula>K34</formula>
    </cfRule>
    <cfRule type="cellIs" dxfId="22" priority="58" operator="lessThan">
      <formula>$K$8</formula>
    </cfRule>
  </conditionalFormatting>
  <conditionalFormatting sqref="C35">
    <cfRule type="cellIs" dxfId="21" priority="55" operator="lessThan">
      <formula>K35</formula>
    </cfRule>
    <cfRule type="cellIs" dxfId="20" priority="56" operator="lessThan">
      <formula>$K$8</formula>
    </cfRule>
  </conditionalFormatting>
  <conditionalFormatting sqref="C36">
    <cfRule type="cellIs" dxfId="19" priority="53" operator="lessThan">
      <formula>K36</formula>
    </cfRule>
    <cfRule type="cellIs" dxfId="18" priority="54" operator="lessThan">
      <formula>$K$8</formula>
    </cfRule>
  </conditionalFormatting>
  <conditionalFormatting sqref="C37">
    <cfRule type="cellIs" dxfId="17" priority="51" operator="lessThan">
      <formula>K37</formula>
    </cfRule>
    <cfRule type="cellIs" dxfId="16" priority="52" operator="lessThan">
      <formula>$K$8</formula>
    </cfRule>
  </conditionalFormatting>
  <conditionalFormatting sqref="C38">
    <cfRule type="cellIs" dxfId="15" priority="49" operator="lessThan">
      <formula>K38</formula>
    </cfRule>
    <cfRule type="cellIs" dxfId="14" priority="50" operator="lessThan">
      <formula>$K$8</formula>
    </cfRule>
  </conditionalFormatting>
  <conditionalFormatting sqref="C39">
    <cfRule type="cellIs" dxfId="13" priority="47" operator="lessThan">
      <formula>K39</formula>
    </cfRule>
    <cfRule type="cellIs" dxfId="12" priority="48" operator="lessThan">
      <formula>$K$8</formula>
    </cfRule>
  </conditionalFormatting>
  <conditionalFormatting sqref="C40">
    <cfRule type="cellIs" dxfId="11" priority="45" operator="lessThan">
      <formula>K40</formula>
    </cfRule>
    <cfRule type="cellIs" dxfId="10" priority="46" operator="lessThan">
      <formula>$K$8</formula>
    </cfRule>
  </conditionalFormatting>
  <conditionalFormatting sqref="C41">
    <cfRule type="cellIs" dxfId="9" priority="43" operator="lessThan">
      <formula>K41</formula>
    </cfRule>
    <cfRule type="cellIs" dxfId="8" priority="44" operator="lessThan">
      <formula>$K$8</formula>
    </cfRule>
  </conditionalFormatting>
  <conditionalFormatting sqref="C42">
    <cfRule type="cellIs" dxfId="7" priority="41" operator="lessThan">
      <formula>K42</formula>
    </cfRule>
    <cfRule type="cellIs" dxfId="6" priority="42" operator="lessThan">
      <formula>$K$8</formula>
    </cfRule>
  </conditionalFormatting>
  <conditionalFormatting sqref="D8:D42">
    <cfRule type="cellIs" dxfId="5" priority="40" operator="lessThan">
      <formula>2</formula>
    </cfRule>
  </conditionalFormatting>
  <conditionalFormatting sqref="E59 E62:E63 E56:E57 E66 E68:E69 E71:E1048576 E4:E54 D3">
    <cfRule type="cellIs" dxfId="4" priority="4" operator="lessThan">
      <formula>0</formula>
    </cfRule>
  </conditionalFormatting>
  <conditionalFormatting sqref="G45:I45">
    <cfRule type="cellIs" dxfId="3" priority="3" operator="greaterThan">
      <formula>$D$45</formula>
    </cfRule>
  </conditionalFormatting>
  <conditionalFormatting sqref="J45">
    <cfRule type="cellIs" dxfId="2" priority="1" operator="equal">
      <formula>"YES"</formula>
    </cfRule>
    <cfRule type="cellIs" dxfId="1" priority="2" operator="equal">
      <formula>"NO"</formula>
    </cfRule>
  </conditionalFormatting>
  <dataValidations count="1">
    <dataValidation type="list" allowBlank="1" showInputMessage="1" showErrorMessage="1" sqref="F8:F42">
      <formula1>STORES</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50"/>
  <sheetViews>
    <sheetView workbookViewId="0">
      <selection activeCell="H3" sqref="H3"/>
    </sheetView>
  </sheetViews>
  <sheetFormatPr defaultRowHeight="15" x14ac:dyDescent="0.25"/>
  <cols>
    <col min="2" max="2" width="27.28515625" customWidth="1"/>
    <col min="3" max="3" width="12.28515625" customWidth="1"/>
    <col min="4" max="4" width="11" customWidth="1"/>
    <col min="5" max="5" width="30.42578125" customWidth="1"/>
  </cols>
  <sheetData>
    <row r="1" spans="2:5" ht="15" customHeight="1" x14ac:dyDescent="0.25">
      <c r="B1" s="75">
        <f>'Inventory Tracker'!F5</f>
        <v>64030</v>
      </c>
      <c r="C1" s="77" t="s">
        <v>69</v>
      </c>
      <c r="D1" s="78"/>
      <c r="E1" s="79"/>
    </row>
    <row r="2" spans="2:5" ht="15.75" customHeight="1" thickBot="1" x14ac:dyDescent="0.3">
      <c r="B2" s="76"/>
      <c r="C2" s="80"/>
      <c r="D2" s="81"/>
      <c r="E2" s="82"/>
    </row>
    <row r="3" spans="2:5" ht="15.75" thickBot="1" x14ac:dyDescent="0.3">
      <c r="B3" s="16" t="s">
        <v>70</v>
      </c>
      <c r="C3" s="7" t="s">
        <v>71</v>
      </c>
      <c r="D3" s="7" t="s">
        <v>72</v>
      </c>
      <c r="E3" s="18" t="s">
        <v>73</v>
      </c>
    </row>
    <row r="4" spans="2:5" x14ac:dyDescent="0.25">
      <c r="B4" s="24" t="str">
        <f ca="1">IF('Inventory Tracker'!E8&gt;0,'Inventory Tracker'!A8)</f>
        <v>Shampoo</v>
      </c>
      <c r="C4" s="15" t="str">
        <f ca="1">IF('Inventory Tracker'!E8&gt;0,'Inventory Tracker'!B8)</f>
        <v>28 oz</v>
      </c>
      <c r="D4" s="15">
        <f ca="1">IF('Inventory Tracker'!E8&gt;0,'Inventory Tracker'!E8)</f>
        <v>259</v>
      </c>
      <c r="E4" s="15" t="str">
        <f ca="1">IF('Inventory Tracker'!E8&gt;0,'Inventory Tracker'!F8)</f>
        <v>Price Right</v>
      </c>
    </row>
    <row r="5" spans="2:5" x14ac:dyDescent="0.25">
      <c r="B5" s="11" t="str">
        <f ca="1">IF('Inventory Tracker'!E9&gt;0,'Inventory Tracker'!A9)</f>
        <v>Conditioner</v>
      </c>
      <c r="C5" s="12" t="str">
        <f ca="1">IF('Inventory Tracker'!E9&gt;0,'Inventory Tracker'!B9)</f>
        <v>28 oz</v>
      </c>
      <c r="D5" s="12">
        <f ca="1">IF('Inventory Tracker'!E9&gt;0,'Inventory Tracker'!E9)</f>
        <v>313</v>
      </c>
      <c r="E5" s="12" t="str">
        <f ca="1">IF('Inventory Tracker'!E9&gt;0,'Inventory Tracker'!F9)</f>
        <v>Costco</v>
      </c>
    </row>
    <row r="6" spans="2:5" x14ac:dyDescent="0.25">
      <c r="B6" s="11" t="str">
        <f ca="1">IF('Inventory Tracker'!E10&gt;0,'Inventory Tracker'!A10)</f>
        <v>Dandruff Shampoo</v>
      </c>
      <c r="C6" s="12" t="str">
        <f ca="1">IF('Inventory Tracker'!E10&gt;0,'Inventory Tracker'!B10)</f>
        <v>33.9 oz</v>
      </c>
      <c r="D6" s="12">
        <f ca="1">IF('Inventory Tracker'!E10&gt;0,'Inventory Tracker'!E10)</f>
        <v>262</v>
      </c>
      <c r="E6" s="12" t="str">
        <f ca="1">IF('Inventory Tracker'!E10&gt;0,'Inventory Tracker'!F10)</f>
        <v>Target</v>
      </c>
    </row>
    <row r="7" spans="2:5" x14ac:dyDescent="0.25">
      <c r="B7" s="11" t="str">
        <f ca="1">IF('Inventory Tracker'!E11&gt;0,'Inventory Tracker'!A11)</f>
        <v>Body Wash</v>
      </c>
      <c r="C7" s="12" t="str">
        <f ca="1">IF('Inventory Tracker'!E11&gt;0,'Inventory Tracker'!B11)</f>
        <v>Bottle</v>
      </c>
      <c r="D7" s="12">
        <f ca="1">IF('Inventory Tracker'!E11&gt;0,'Inventory Tracker'!E11)</f>
        <v>62</v>
      </c>
      <c r="E7" s="12" t="str">
        <f ca="1">IF('Inventory Tracker'!E11&gt;0,'Inventory Tracker'!F11)</f>
        <v>Shopper's</v>
      </c>
    </row>
    <row r="8" spans="2:5" x14ac:dyDescent="0.25">
      <c r="B8" s="11" t="str">
        <f ca="1">IF('Inventory Tracker'!E12&gt;0,'Inventory Tracker'!A12)</f>
        <v>Bar Soap</v>
      </c>
      <c r="C8" s="12" t="str">
        <f ca="1">IF('Inventory Tracker'!E12&gt;0,'Inventory Tracker'!B12)</f>
        <v>Bar</v>
      </c>
      <c r="D8" s="12">
        <f ca="1">IF('Inventory Tracker'!E12&gt;0,'Inventory Tracker'!E12)</f>
        <v>390</v>
      </c>
      <c r="E8" s="12" t="str">
        <f ca="1">IF('Inventory Tracker'!E12&gt;0,'Inventory Tracker'!F12)</f>
        <v>Giant</v>
      </c>
    </row>
    <row r="9" spans="2:5" x14ac:dyDescent="0.25">
      <c r="B9" s="11" t="str">
        <f ca="1">IF('Inventory Tracker'!E13&gt;0,'Inventory Tracker'!A13)</f>
        <v>Hand Soap</v>
      </c>
      <c r="C9" s="12" t="str">
        <f ca="1">IF('Inventory Tracker'!E13&gt;0,'Inventory Tracker'!B13)</f>
        <v>64 oz</v>
      </c>
      <c r="D9" s="12">
        <f ca="1">IF('Inventory Tracker'!E13&gt;0,'Inventory Tracker'!E13)</f>
        <v>393</v>
      </c>
      <c r="E9" s="12" t="str">
        <f ca="1">IF('Inventory Tracker'!E13&gt;0,'Inventory Tracker'!F13)</f>
        <v>Wegmans</v>
      </c>
    </row>
    <row r="10" spans="2:5" x14ac:dyDescent="0.25">
      <c r="B10" s="11" t="str">
        <f ca="1">IF('Inventory Tracker'!E14&gt;0,'Inventory Tracker'!A14)</f>
        <v>Razor Blades</v>
      </c>
      <c r="C10" s="12" t="str">
        <f ca="1">IF('Inventory Tracker'!E14&gt;0,'Inventory Tracker'!B14)</f>
        <v>4 Pack</v>
      </c>
      <c r="D10" s="12">
        <f ca="1">IF('Inventory Tracker'!E14&gt;0,'Inventory Tracker'!E14)</f>
        <v>393</v>
      </c>
      <c r="E10" s="12" t="str">
        <f ca="1">IF('Inventory Tracker'!E14&gt;0,'Inventory Tracker'!F14)</f>
        <v>Dollar Shave Club</v>
      </c>
    </row>
    <row r="11" spans="2:5" x14ac:dyDescent="0.25">
      <c r="B11" s="11" t="str">
        <f ca="1">IF('Inventory Tracker'!E15&gt;0,'Inventory Tracker'!A15)</f>
        <v>Shaving Cream</v>
      </c>
      <c r="C11" s="12" t="str">
        <f ca="1">IF('Inventory Tracker'!E15&gt;0,'Inventory Tracker'!B15)</f>
        <v>10 oz</v>
      </c>
      <c r="D11" s="12">
        <f ca="1">IF('Inventory Tracker'!E15&gt;0,'Inventory Tracker'!E15)</f>
        <v>262</v>
      </c>
      <c r="E11" s="12" t="str">
        <f ca="1">IF('Inventory Tracker'!E15&gt;0,'Inventory Tracker'!F15)</f>
        <v>Target</v>
      </c>
    </row>
    <row r="12" spans="2:5" x14ac:dyDescent="0.25">
      <c r="B12" s="11" t="str">
        <f ca="1">IF('Inventory Tracker'!E16&gt;0,'Inventory Tracker'!A16)</f>
        <v>Feminine Products</v>
      </c>
      <c r="C12" s="12" t="str">
        <f ca="1">IF('Inventory Tracker'!E16&gt;0,'Inventory Tracker'!B16)</f>
        <v>40 ct</v>
      </c>
      <c r="D12" s="12">
        <f ca="1">IF('Inventory Tracker'!E16&gt;0,'Inventory Tracker'!E16)</f>
        <v>60</v>
      </c>
      <c r="E12" s="12" t="str">
        <f ca="1">IF('Inventory Tracker'!E16&gt;0,'Inventory Tracker'!F16)</f>
        <v>Target</v>
      </c>
    </row>
    <row r="13" spans="2:5" x14ac:dyDescent="0.25">
      <c r="B13" s="11" t="str">
        <f ca="1">IF('Inventory Tracker'!E17&gt;0,'Inventory Tracker'!A17)</f>
        <v>Women's Deodorant</v>
      </c>
      <c r="C13" s="12" t="str">
        <f ca="1">IF('Inventory Tracker'!E17&gt;0,'Inventory Tracker'!B17)</f>
        <v>Stick</v>
      </c>
      <c r="D13" s="12">
        <f ca="1">IF('Inventory Tracker'!E17&gt;0,'Inventory Tracker'!E17)</f>
        <v>522</v>
      </c>
      <c r="E13" s="12" t="str">
        <f ca="1">IF('Inventory Tracker'!E17&gt;0,'Inventory Tracker'!F17)</f>
        <v>Target</v>
      </c>
    </row>
    <row r="14" spans="2:5" x14ac:dyDescent="0.25">
      <c r="B14" s="11" t="str">
        <f ca="1">IF('Inventory Tracker'!E18&gt;0,'Inventory Tracker'!A18)</f>
        <v>Men's Deodorant</v>
      </c>
      <c r="C14" s="12" t="str">
        <f ca="1">IF('Inventory Tracker'!E18&gt;0,'Inventory Tracker'!B18)</f>
        <v>Stick</v>
      </c>
      <c r="D14" s="12">
        <f ca="1">IF('Inventory Tracker'!E18&gt;0,'Inventory Tracker'!E18)</f>
        <v>523</v>
      </c>
      <c r="E14" s="12" t="str">
        <f ca="1">IF('Inventory Tracker'!E18&gt;0,'Inventory Tracker'!F18)</f>
        <v>Target</v>
      </c>
    </row>
    <row r="15" spans="2:5" x14ac:dyDescent="0.25">
      <c r="B15" s="11" t="str">
        <f ca="1">IF('Inventory Tracker'!E19&gt;0,'Inventory Tracker'!A19)</f>
        <v>Toothpaste</v>
      </c>
      <c r="C15" s="12" t="str">
        <f ca="1">IF('Inventory Tracker'!E19&gt;0,'Inventory Tracker'!B19)</f>
        <v>Tube</v>
      </c>
      <c r="D15" s="12">
        <f ca="1">IF('Inventory Tracker'!E19&gt;0,'Inventory Tracker'!E19)</f>
        <v>389</v>
      </c>
      <c r="E15" s="12" t="str">
        <f ca="1">IF('Inventory Tracker'!E19&gt;0,'Inventory Tracker'!F19)</f>
        <v>Target</v>
      </c>
    </row>
    <row r="16" spans="2:5" x14ac:dyDescent="0.25">
      <c r="B16" s="11" t="str">
        <f ca="1">IF('Inventory Tracker'!E20&gt;0,'Inventory Tracker'!A20)</f>
        <v>Toothbrushes</v>
      </c>
      <c r="C16" s="12" t="str">
        <f ca="1">IF('Inventory Tracker'!E20&gt;0,'Inventory Tracker'!B20)</f>
        <v>Each</v>
      </c>
      <c r="D16" s="12">
        <f ca="1">IF('Inventory Tracker'!E20&gt;0,'Inventory Tracker'!E20)</f>
        <v>105</v>
      </c>
      <c r="E16" s="12" t="str">
        <f ca="1">IF('Inventory Tracker'!E20&gt;0,'Inventory Tracker'!F20)</f>
        <v>Target</v>
      </c>
    </row>
    <row r="17" spans="2:5" x14ac:dyDescent="0.25">
      <c r="B17" s="11" t="str">
        <f ca="1">IF('Inventory Tracker'!E21&gt;0,'Inventory Tracker'!A21)</f>
        <v>Floss</v>
      </c>
      <c r="C17" s="12" t="str">
        <f ca="1">IF('Inventory Tracker'!E21&gt;0,'Inventory Tracker'!B21)</f>
        <v>140 yards</v>
      </c>
      <c r="D17" s="12">
        <f ca="1">IF('Inventory Tracker'!E21&gt;0,'Inventory Tracker'!E21)</f>
        <v>263</v>
      </c>
      <c r="E17" s="12" t="str">
        <f ca="1">IF('Inventory Tracker'!E21&gt;0,'Inventory Tracker'!F21)</f>
        <v>Target</v>
      </c>
    </row>
    <row r="18" spans="2:5" x14ac:dyDescent="0.25">
      <c r="B18" s="11" t="str">
        <f ca="1">IF('Inventory Tracker'!E22&gt;0,'Inventory Tracker'!A22)</f>
        <v>Lotion</v>
      </c>
      <c r="C18" s="12" t="str">
        <f ca="1">IF('Inventory Tracker'!E22&gt;0,'Inventory Tracker'!B22)</f>
        <v>32 oz</v>
      </c>
      <c r="D18" s="12">
        <f ca="1">IF('Inventory Tracker'!E22&gt;0,'Inventory Tracker'!E22)</f>
        <v>260</v>
      </c>
      <c r="E18" s="12" t="str">
        <f ca="1">IF('Inventory Tracker'!E22&gt;0,'Inventory Tracker'!F22)</f>
        <v>Target</v>
      </c>
    </row>
    <row r="19" spans="2:5" x14ac:dyDescent="0.25">
      <c r="B19" s="11" t="str">
        <f ca="1">IF('Inventory Tracker'!E23&gt;0,'Inventory Tracker'!A23)</f>
        <v>Excema Cream</v>
      </c>
      <c r="C19" s="12" t="str">
        <f ca="1">IF('Inventory Tracker'!E23&gt;0,'Inventory Tracker'!B23)</f>
        <v>7.5 oz</v>
      </c>
      <c r="D19" s="12">
        <f ca="1">IF('Inventory Tracker'!E23&gt;0,'Inventory Tracker'!E23)</f>
        <v>784</v>
      </c>
      <c r="E19" s="12" t="str">
        <f ca="1">IF('Inventory Tracker'!E23&gt;0,'Inventory Tracker'!F23)</f>
        <v>Target</v>
      </c>
    </row>
    <row r="20" spans="2:5" x14ac:dyDescent="0.25">
      <c r="B20" s="11" t="str">
        <f ca="1">IF('Inventory Tracker'!E24&gt;0,'Inventory Tracker'!A24)</f>
        <v>Hydrocortizone Cream</v>
      </c>
      <c r="C20" s="12" t="str">
        <f ca="1">IF('Inventory Tracker'!E24&gt;0,'Inventory Tracker'!B24)</f>
        <v>1 oz</v>
      </c>
      <c r="D20" s="12">
        <f ca="1">IF('Inventory Tracker'!E24&gt;0,'Inventory Tracker'!E24)</f>
        <v>1570</v>
      </c>
      <c r="E20" s="12" t="str">
        <f ca="1">IF('Inventory Tracker'!E24&gt;0,'Inventory Tracker'!F24)</f>
        <v>Target</v>
      </c>
    </row>
    <row r="21" spans="2:5" x14ac:dyDescent="0.25">
      <c r="B21" s="11" t="str">
        <f ca="1">IF('Inventory Tracker'!E25&gt;0,'Inventory Tracker'!A25)</f>
        <v>Diapers</v>
      </c>
      <c r="C21" s="12" t="str">
        <f ca="1">IF('Inventory Tracker'!E25&gt;0,'Inventory Tracker'!B25)</f>
        <v>104 ct</v>
      </c>
      <c r="D21" s="12">
        <f ca="1">IF('Inventory Tracker'!E25&gt;0,'Inventory Tracker'!E25)</f>
        <v>103</v>
      </c>
      <c r="E21" s="12" t="str">
        <f ca="1">IF('Inventory Tracker'!E25&gt;0,'Inventory Tracker'!F25)</f>
        <v>Target</v>
      </c>
    </row>
    <row r="22" spans="2:5" x14ac:dyDescent="0.25">
      <c r="B22" s="11" t="str">
        <f ca="1">IF('Inventory Tracker'!E26&gt;0,'Inventory Tracker'!A26)</f>
        <v>Wipes</v>
      </c>
      <c r="C22" s="12" t="str">
        <f ca="1">IF('Inventory Tracker'!E26&gt;0,'Inventory Tracker'!B26)</f>
        <v>736 ct</v>
      </c>
      <c r="D22" s="12">
        <f ca="1">IF('Inventory Tracker'!E26&gt;0,'Inventory Tracker'!E26)</f>
        <v>260</v>
      </c>
      <c r="E22" s="12" t="str">
        <f ca="1">IF('Inventory Tracker'!E26&gt;0,'Inventory Tracker'!F26)</f>
        <v>Target</v>
      </c>
    </row>
    <row r="23" spans="2:5" x14ac:dyDescent="0.25">
      <c r="B23" s="11" t="str">
        <f ca="1">IF('Inventory Tracker'!E27&gt;0,'Inventory Tracker'!A27)</f>
        <v>Baby Wash</v>
      </c>
      <c r="C23" s="12" t="str">
        <f ca="1">IF('Inventory Tracker'!E27&gt;0,'Inventory Tracker'!B27)</f>
        <v>Bottle</v>
      </c>
      <c r="D23" s="12">
        <f ca="1">IF('Inventory Tracker'!E27&gt;0,'Inventory Tracker'!E27)</f>
        <v>262</v>
      </c>
      <c r="E23" s="12" t="str">
        <f ca="1">IF('Inventory Tracker'!E27&gt;0,'Inventory Tracker'!F27)</f>
        <v>Costco</v>
      </c>
    </row>
    <row r="24" spans="2:5" x14ac:dyDescent="0.25">
      <c r="B24" s="11" t="str">
        <f ca="1">IF('Inventory Tracker'!E28&gt;0,'Inventory Tracker'!A28)</f>
        <v>Lightbulbs</v>
      </c>
      <c r="C24" s="12" t="str">
        <f ca="1">IF('Inventory Tracker'!E28&gt;0,'Inventory Tracker'!B28)</f>
        <v>Pack of 4</v>
      </c>
      <c r="D24" s="12">
        <f ca="1">IF('Inventory Tracker'!E28&gt;0,'Inventory Tracker'!E28)</f>
        <v>158</v>
      </c>
      <c r="E24" s="12" t="str">
        <f ca="1">IF('Inventory Tracker'!E28&gt;0,'Inventory Tracker'!F28)</f>
        <v>Target</v>
      </c>
    </row>
    <row r="25" spans="2:5" x14ac:dyDescent="0.25">
      <c r="B25" s="11" t="str">
        <f ca="1">IF('Inventory Tracker'!E29&gt;0,'Inventory Tracker'!A29)</f>
        <v>Dish Soap</v>
      </c>
      <c r="C25" s="12" t="str">
        <f ca="1">IF('Inventory Tracker'!E29&gt;0,'Inventory Tracker'!B29)</f>
        <v xml:space="preserve">24 oz </v>
      </c>
      <c r="D25" s="12">
        <f ca="1">IF('Inventory Tracker'!E29&gt;0,'Inventory Tracker'!E29)</f>
        <v>392</v>
      </c>
      <c r="E25" s="12" t="str">
        <f ca="1">IF('Inventory Tracker'!E29&gt;0,'Inventory Tracker'!F29)</f>
        <v>Target</v>
      </c>
    </row>
    <row r="26" spans="2:5" x14ac:dyDescent="0.25">
      <c r="B26" s="11" t="str">
        <f ca="1">IF('Inventory Tracker'!E30&gt;0,'Inventory Tracker'!A30)</f>
        <v>Laundry Detergent</v>
      </c>
      <c r="C26" s="12" t="str">
        <f ca="1">IF('Inventory Tracker'!E30&gt;0,'Inventory Tracker'!B30)</f>
        <v>162 oz</v>
      </c>
      <c r="D26" s="12">
        <f ca="1">IF('Inventory Tracker'!E30&gt;0,'Inventory Tracker'!E30)</f>
        <v>314</v>
      </c>
      <c r="E26" s="12" t="str">
        <f ca="1">IF('Inventory Tracker'!E30&gt;0,'Inventory Tracker'!F30)</f>
        <v>Target</v>
      </c>
    </row>
    <row r="27" spans="2:5" x14ac:dyDescent="0.25">
      <c r="B27" s="11" t="str">
        <f ca="1">IF('Inventory Tracker'!E31&gt;0,'Inventory Tracker'!A31)</f>
        <v>Dishwasher Detergent</v>
      </c>
      <c r="C27" s="12" t="str">
        <f ca="1">IF('Inventory Tracker'!E31&gt;0,'Inventory Tracker'!B31)</f>
        <v>75 oz</v>
      </c>
      <c r="D27" s="12">
        <f ca="1">IF('Inventory Tracker'!E31&gt;0,'Inventory Tracker'!E31)</f>
        <v>394</v>
      </c>
      <c r="E27" s="12" t="str">
        <f ca="1">IF('Inventory Tracker'!E31&gt;0,'Inventory Tracker'!F31)</f>
        <v>Target</v>
      </c>
    </row>
    <row r="28" spans="2:5" x14ac:dyDescent="0.25">
      <c r="B28" s="11" t="str">
        <f ca="1">IF('Inventory Tracker'!E32&gt;0,'Inventory Tracker'!A32)</f>
        <v>Air Filters</v>
      </c>
      <c r="C28" s="12" t="str">
        <f ca="1">IF('Inventory Tracker'!E32&gt;0,'Inventory Tracker'!B32)</f>
        <v>Each</v>
      </c>
      <c r="D28" s="12">
        <f ca="1">IF('Inventory Tracker'!E32&gt;0,'Inventory Tracker'!E32)</f>
        <v>394</v>
      </c>
      <c r="E28" s="12" t="str">
        <f ca="1">IF('Inventory Tracker'!E32&gt;0,'Inventory Tracker'!F32)</f>
        <v>Walmart</v>
      </c>
    </row>
    <row r="29" spans="2:5" x14ac:dyDescent="0.25">
      <c r="B29" s="11" t="str">
        <f ca="1">IF('Inventory Tracker'!E33&gt;0,'Inventory Tracker'!A33)</f>
        <v>Vacuum Bags</v>
      </c>
      <c r="C29" s="12" t="str">
        <f ca="1">IF('Inventory Tracker'!E33&gt;0,'Inventory Tracker'!B33)</f>
        <v>Pack of 3</v>
      </c>
      <c r="D29" s="12">
        <f ca="1">IF('Inventory Tracker'!E33&gt;0,'Inventory Tracker'!E33)</f>
        <v>393</v>
      </c>
      <c r="E29" s="12" t="str">
        <f ca="1">IF('Inventory Tracker'!E33&gt;0,'Inventory Tracker'!F33)</f>
        <v>Target</v>
      </c>
    </row>
    <row r="30" spans="2:5" x14ac:dyDescent="0.25">
      <c r="B30" s="11" t="str">
        <f ca="1">IF('Inventory Tracker'!E34&gt;0,'Inventory Tracker'!A34)</f>
        <v>All Purpose Cleaner</v>
      </c>
      <c r="C30" s="12" t="str">
        <f ca="1">IF('Inventory Tracker'!E34&gt;0,'Inventory Tracker'!B34)</f>
        <v>32 oz</v>
      </c>
      <c r="D30" s="12">
        <f ca="1">IF('Inventory Tracker'!E34&gt;0,'Inventory Tracker'!E34)</f>
        <v>391</v>
      </c>
      <c r="E30" s="12" t="str">
        <f ca="1">IF('Inventory Tracker'!E34&gt;0,'Inventory Tracker'!F34)</f>
        <v>Target</v>
      </c>
    </row>
    <row r="31" spans="2:5" x14ac:dyDescent="0.25">
      <c r="B31" s="11" t="str">
        <f ca="1">IF('Inventory Tracker'!E35&gt;0,'Inventory Tracker'!A35)</f>
        <v>Toilet Paper</v>
      </c>
      <c r="C31" s="12" t="str">
        <f ca="1">IF('Inventory Tracker'!E35&gt;0,'Inventory Tracker'!B35)</f>
        <v>Roll</v>
      </c>
      <c r="D31" s="12">
        <f ca="1">IF('Inventory Tracker'!E35&gt;0,'Inventory Tracker'!E35)</f>
        <v>3153</v>
      </c>
      <c r="E31" s="12" t="str">
        <f ca="1">IF('Inventory Tracker'!E35&gt;0,'Inventory Tracker'!F35)</f>
        <v>Target</v>
      </c>
    </row>
    <row r="32" spans="2:5" x14ac:dyDescent="0.25">
      <c r="B32" s="11" t="str">
        <f ca="1">IF('Inventory Tracker'!E36&gt;0,'Inventory Tracker'!A36)</f>
        <v>Paper Towels</v>
      </c>
      <c r="C32" s="12" t="str">
        <f ca="1">IF('Inventory Tracker'!E36&gt;0,'Inventory Tracker'!B36)</f>
        <v>Roll</v>
      </c>
      <c r="D32" s="12">
        <f ca="1">IF('Inventory Tracker'!E36&gt;0,'Inventory Tracker'!E36)</f>
        <v>1577</v>
      </c>
      <c r="E32" s="12" t="str">
        <f ca="1">IF('Inventory Tracker'!E36&gt;0,'Inventory Tracker'!F36)</f>
        <v>Aldi</v>
      </c>
    </row>
    <row r="33" spans="2:5" x14ac:dyDescent="0.25">
      <c r="B33" s="11" t="str">
        <f ca="1">IF('Inventory Tracker'!E37&gt;0,'Inventory Tracker'!A37)</f>
        <v>Tissues</v>
      </c>
      <c r="C33" s="12" t="str">
        <f ca="1">IF('Inventory Tracker'!E37&gt;0,'Inventory Tracker'!B37)</f>
        <v>Box</v>
      </c>
      <c r="D33" s="12">
        <f ca="1">IF('Inventory Tracker'!E37&gt;0,'Inventory Tracker'!E37)</f>
        <v>106</v>
      </c>
      <c r="E33" s="12" t="str">
        <f ca="1">IF('Inventory Tracker'!E37&gt;0,'Inventory Tracker'!F37)</f>
        <v>Shopper's</v>
      </c>
    </row>
    <row r="34" spans="2:5" x14ac:dyDescent="0.25">
      <c r="B34" s="11" t="str">
        <f ca="1">IF('Inventory Tracker'!E38&gt;0,'Inventory Tracker'!A38)</f>
        <v>Chapsticks</v>
      </c>
      <c r="C34" s="12" t="str">
        <f ca="1">IF('Inventory Tracker'!E38&gt;0,'Inventory Tracker'!B38)</f>
        <v>Each</v>
      </c>
      <c r="D34" s="12">
        <f ca="1">IF('Inventory Tracker'!E38&gt;0,'Inventory Tracker'!E38)</f>
        <v>263</v>
      </c>
      <c r="E34" s="12" t="str">
        <f ca="1">IF('Inventory Tracker'!E38&gt;0,'Inventory Tracker'!F38)</f>
        <v>Target</v>
      </c>
    </row>
    <row r="35" spans="2:5" x14ac:dyDescent="0.25">
      <c r="B35" s="11" t="str">
        <f ca="1">IF('Inventory Tracker'!E39&gt;0,'Inventory Tracker'!A39)</f>
        <v>Pens</v>
      </c>
      <c r="C35" s="12" t="str">
        <f ca="1">IF('Inventory Tracker'!E39&gt;0,'Inventory Tracker'!B39)</f>
        <v>Each</v>
      </c>
      <c r="D35" s="12">
        <f ca="1">IF('Inventory Tracker'!E39&gt;0,'Inventory Tracker'!E39)</f>
        <v>95</v>
      </c>
      <c r="E35" s="12" t="str">
        <f ca="1">IF('Inventory Tracker'!E39&gt;0,'Inventory Tracker'!F39)</f>
        <v>Walmart</v>
      </c>
    </row>
    <row r="36" spans="2:5" x14ac:dyDescent="0.25">
      <c r="B36" s="11" t="str">
        <f ca="1">IF('Inventory Tracker'!E40&gt;0,'Inventory Tracker'!A40)</f>
        <v>Cat Food</v>
      </c>
      <c r="C36" s="12" t="str">
        <f ca="1">IF('Inventory Tracker'!E40&gt;0,'Inventory Tracker'!B40)</f>
        <v>16 lb</v>
      </c>
      <c r="D36" s="12">
        <f ca="1">IF('Inventory Tracker'!E40&gt;0,'Inventory Tracker'!E40)</f>
        <v>315</v>
      </c>
      <c r="E36" s="12" t="str">
        <f ca="1">IF('Inventory Tracker'!E40&gt;0,'Inventory Tracker'!F40)</f>
        <v>Target</v>
      </c>
    </row>
    <row r="37" spans="2:5" x14ac:dyDescent="0.25">
      <c r="B37" s="11" t="str">
        <f ca="1">IF('Inventory Tracker'!E41&gt;0,'Inventory Tracker'!A41)</f>
        <v>Cat Litter</v>
      </c>
      <c r="C37" s="12" t="str">
        <f ca="1">IF('Inventory Tracker'!E41&gt;0,'Inventory Tracker'!B41)</f>
        <v>20 Lbs</v>
      </c>
      <c r="D37" s="12">
        <f ca="1">IF('Inventory Tracker'!E41&gt;0,'Inventory Tracker'!E41)</f>
        <v>392</v>
      </c>
      <c r="E37" s="12" t="str">
        <f ca="1">IF('Inventory Tracker'!E41&gt;0,'Inventory Tracker'!F41)</f>
        <v>Target</v>
      </c>
    </row>
    <row r="38" spans="2:5" x14ac:dyDescent="0.25">
      <c r="B38" s="11" t="str">
        <f ca="1">IF('Inventory Tracker'!E42&gt;0,'Inventory Tracker'!A42)</f>
        <v>Trash Bags</v>
      </c>
      <c r="C38" s="12" t="str">
        <f ca="1">IF('Inventory Tracker'!E42&gt;0,'Inventory Tracker'!B42)</f>
        <v>Box of 50</v>
      </c>
      <c r="D38" s="12">
        <f ca="1">IF('Inventory Tracker'!E42&gt;0,'Inventory Tracker'!E42)</f>
        <v>782</v>
      </c>
      <c r="E38" s="12" t="str">
        <f ca="1">IF('Inventory Tracker'!E42&gt;0,'Inventory Tracker'!F42)</f>
        <v>Food Lion</v>
      </c>
    </row>
    <row r="39" spans="2:5" x14ac:dyDescent="0.25">
      <c r="B39" s="26"/>
      <c r="C39" s="26"/>
      <c r="D39" s="26"/>
      <c r="E39" s="26"/>
    </row>
    <row r="40" spans="2:5" x14ac:dyDescent="0.25">
      <c r="B40" s="26"/>
      <c r="C40" s="26"/>
      <c r="D40" s="26"/>
      <c r="E40" s="26"/>
    </row>
    <row r="41" spans="2:5" x14ac:dyDescent="0.25">
      <c r="B41" s="26"/>
      <c r="C41" s="26"/>
      <c r="D41" s="26"/>
      <c r="E41" s="26"/>
    </row>
    <row r="42" spans="2:5" x14ac:dyDescent="0.25">
      <c r="B42" s="26"/>
      <c r="C42" s="26"/>
      <c r="D42" s="26"/>
      <c r="E42" s="26"/>
    </row>
    <row r="43" spans="2:5" x14ac:dyDescent="0.25">
      <c r="B43" s="26"/>
      <c r="C43" s="26"/>
      <c r="D43" s="26"/>
      <c r="E43" s="26"/>
    </row>
    <row r="44" spans="2:5" x14ac:dyDescent="0.25">
      <c r="B44" s="26"/>
      <c r="C44" s="26"/>
      <c r="D44" s="26"/>
      <c r="E44" s="26"/>
    </row>
    <row r="45" spans="2:5" x14ac:dyDescent="0.25">
      <c r="B45" s="26"/>
      <c r="C45" s="26"/>
      <c r="D45" s="26"/>
      <c r="E45" s="26"/>
    </row>
    <row r="46" spans="2:5" x14ac:dyDescent="0.25">
      <c r="B46" s="26"/>
      <c r="C46" s="26"/>
      <c r="D46" s="26"/>
      <c r="E46" s="26"/>
    </row>
    <row r="47" spans="2:5" x14ac:dyDescent="0.25">
      <c r="B47" s="26"/>
      <c r="C47" s="26"/>
      <c r="D47" s="26"/>
      <c r="E47" s="26"/>
    </row>
    <row r="48" spans="2:5" x14ac:dyDescent="0.25">
      <c r="B48" s="26"/>
      <c r="C48" s="26"/>
      <c r="D48" s="26"/>
      <c r="E48" s="26"/>
    </row>
    <row r="49" spans="2:5" x14ac:dyDescent="0.25">
      <c r="B49" s="26"/>
      <c r="C49" s="26"/>
      <c r="D49" s="26"/>
      <c r="E49" s="26"/>
    </row>
    <row r="50" spans="2:5" x14ac:dyDescent="0.25">
      <c r="B50" s="26"/>
      <c r="C50" s="26"/>
      <c r="D50" s="26"/>
      <c r="E50" s="26"/>
    </row>
  </sheetData>
  <mergeCells count="2">
    <mergeCell ref="B1:B2"/>
    <mergeCell ref="C1:E2"/>
  </mergeCells>
  <conditionalFormatting sqref="B4:E38">
    <cfRule type="cellIs" dxfId="0" priority="1" operator="equal">
      <formula>FALSE</formula>
    </cfRule>
  </conditionalFormatting>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workbookViewId="0">
      <selection activeCell="A2" sqref="A2"/>
    </sheetView>
  </sheetViews>
  <sheetFormatPr defaultRowHeight="15" x14ac:dyDescent="0.25"/>
  <cols>
    <col min="1" max="1" width="67.7109375" style="1" customWidth="1"/>
  </cols>
  <sheetData>
    <row r="1" spans="1:1" x14ac:dyDescent="0.25">
      <c r="A1" s="62" t="s">
        <v>61</v>
      </c>
    </row>
    <row r="2" spans="1:1" x14ac:dyDescent="0.25">
      <c r="A2" s="62" t="s">
        <v>108</v>
      </c>
    </row>
    <row r="3" spans="1:1" x14ac:dyDescent="0.25">
      <c r="A3" s="62" t="s">
        <v>43</v>
      </c>
    </row>
    <row r="4" spans="1:1" x14ac:dyDescent="0.25">
      <c r="A4" s="62" t="s">
        <v>65</v>
      </c>
    </row>
    <row r="5" spans="1:1" x14ac:dyDescent="0.25">
      <c r="A5" s="62" t="s">
        <v>63</v>
      </c>
    </row>
    <row r="6" spans="1:1" x14ac:dyDescent="0.25">
      <c r="A6" s="62" t="s">
        <v>62</v>
      </c>
    </row>
    <row r="7" spans="1:1" x14ac:dyDescent="0.25">
      <c r="A7" s="62" t="s">
        <v>64</v>
      </c>
    </row>
    <row r="8" spans="1:1" x14ac:dyDescent="0.25">
      <c r="A8" s="62" t="s">
        <v>67</v>
      </c>
    </row>
    <row r="9" spans="1:1" x14ac:dyDescent="0.25">
      <c r="A9" s="62" t="s">
        <v>66</v>
      </c>
    </row>
    <row r="10" spans="1:1" x14ac:dyDescent="0.25">
      <c r="A10" s="63" t="s">
        <v>48</v>
      </c>
    </row>
    <row r="11" spans="1:1" x14ac:dyDescent="0.25">
      <c r="A11" s="83" t="s">
        <v>68</v>
      </c>
    </row>
    <row r="12" spans="1:1" x14ac:dyDescent="0.25">
      <c r="A12" s="83"/>
    </row>
    <row r="13" spans="1:1" x14ac:dyDescent="0.25">
      <c r="A13" s="83"/>
    </row>
  </sheetData>
  <sortState ref="A1:A10">
    <sortCondition ref="A1"/>
  </sortState>
  <mergeCells count="1">
    <mergeCell ref="A11:A1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Inventory Tracker</vt:lpstr>
      <vt:lpstr>Shopping List</vt:lpstr>
      <vt:lpstr>STORE LIST</vt:lpstr>
      <vt:lpstr>STORES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ROSEMARIE GRONER</dc:creator>
  <cp:lastModifiedBy>ROSEMARIE GRONER</cp:lastModifiedBy>
  <cp:lastPrinted>2015-03-14T20:51:07Z</cp:lastPrinted>
  <dcterms:created xsi:type="dcterms:W3CDTF">2015-03-14T16:36:35Z</dcterms:created>
  <dcterms:modified xsi:type="dcterms:W3CDTF">2015-03-25T14:15:00Z</dcterms:modified>
</cp:coreProperties>
</file>